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INFORMATICA\Desktop\respaldo ars\escritorio\Pag Web\avance cuenta publica 2019\EXCEL AVANCE GESTION 2019\V. FORMATOS L.D.F AG 2019\"/>
    </mc:Choice>
  </mc:AlternateContent>
  <xr:revisionPtr revIDLastSave="0" documentId="13_ncr:1_{426DF735-3B4D-46FC-ABA4-FB3CE9992788}" xr6:coauthVersionLast="43" xr6:coauthVersionMax="43" xr10:uidLastSave="{00000000-0000-0000-0000-000000000000}"/>
  <bookViews>
    <workbookView xWindow="-120" yWindow="-120" windowWidth="29040" windowHeight="15840" firstSheet="9" activeTab="15" xr2:uid="{00000000-000D-0000-FFFF-FFFF00000000}"/>
  </bookViews>
  <sheets>
    <sheet name="ESF" sheetId="1" r:id="rId1"/>
    <sheet name="EADoP" sheetId="2" r:id="rId2"/>
    <sheet name="EADoP1" sheetId="3" r:id="rId3"/>
    <sheet name="IAAODF" sheetId="4" r:id="rId4"/>
    <sheet name="B.Pp.LDF 1er T17" sheetId="5" r:id="rId5"/>
    <sheet name="EAID (1)" sheetId="6" r:id="rId6"/>
    <sheet name="EAID (2)" sheetId="7" r:id="rId7"/>
    <sheet name="EAPED NE COG" sheetId="8" r:id="rId8"/>
    <sheet name="EAPED NE COG (2)" sheetId="9" r:id="rId9"/>
    <sheet name="EAPED NE COG (3)" sheetId="10" r:id="rId10"/>
    <sheet name="EAPED E COG" sheetId="11" r:id="rId11"/>
    <sheet name="EAPED E COG (2)" sheetId="12" r:id="rId12"/>
    <sheet name="EAPED E COG (3)" sheetId="13" r:id="rId13"/>
    <sheet name="EAPED CA" sheetId="14" r:id="rId14"/>
    <sheet name="EAPED CF" sheetId="15" r:id="rId15"/>
    <sheet name="EAPED CF (2)" sheetId="16" r:id="rId16"/>
    <sheet name="EAPED CSPC" sheetId="17" r:id="rId17"/>
  </sheets>
  <externalReferences>
    <externalReference r:id="rId18"/>
    <externalReference r:id="rId19"/>
  </externalReferences>
  <definedNames>
    <definedName name="_xlnm.Print_Area" localSheetId="0">ESF!$A$1:$L$93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17" l="1"/>
  <c r="H32" i="17" s="1"/>
  <c r="E31" i="17"/>
  <c r="H31" i="17" s="1"/>
  <c r="E30" i="17"/>
  <c r="H30" i="17" s="1"/>
  <c r="H29" i="17" s="1"/>
  <c r="G29" i="17"/>
  <c r="F29" i="17"/>
  <c r="E29" i="17"/>
  <c r="D29" i="17"/>
  <c r="C29" i="17"/>
  <c r="E28" i="17"/>
  <c r="H28" i="17" s="1"/>
  <c r="E27" i="17"/>
  <c r="H27" i="17" s="1"/>
  <c r="E26" i="17"/>
  <c r="H26" i="17" s="1"/>
  <c r="H25" i="17" s="1"/>
  <c r="G25" i="17"/>
  <c r="F25" i="17"/>
  <c r="E25" i="17"/>
  <c r="D25" i="17"/>
  <c r="C25" i="17"/>
  <c r="E24" i="17"/>
  <c r="H24" i="17" s="1"/>
  <c r="E23" i="17"/>
  <c r="H23" i="17" s="1"/>
  <c r="G22" i="17"/>
  <c r="F22" i="17"/>
  <c r="E22" i="17"/>
  <c r="D22" i="17"/>
  <c r="C22" i="17"/>
  <c r="E20" i="17"/>
  <c r="H20" i="17" s="1"/>
  <c r="E19" i="17"/>
  <c r="H19" i="17" s="1"/>
  <c r="E18" i="17"/>
  <c r="H18" i="17" s="1"/>
  <c r="H17" i="17" s="1"/>
  <c r="G17" i="17"/>
  <c r="F17" i="17"/>
  <c r="E17" i="17"/>
  <c r="D17" i="17"/>
  <c r="C17" i="17"/>
  <c r="E16" i="17"/>
  <c r="H16" i="17" s="1"/>
  <c r="E15" i="17"/>
  <c r="H15" i="17" s="1"/>
  <c r="E14" i="17"/>
  <c r="H14" i="17" s="1"/>
  <c r="H13" i="17" s="1"/>
  <c r="G13" i="17"/>
  <c r="F13" i="17"/>
  <c r="E13" i="17"/>
  <c r="D13" i="17"/>
  <c r="C13" i="17"/>
  <c r="H12" i="17"/>
  <c r="H11" i="17"/>
  <c r="G10" i="17"/>
  <c r="G34" i="17" s="1"/>
  <c r="F10" i="17"/>
  <c r="F34" i="17" s="1"/>
  <c r="E10" i="17"/>
  <c r="E34" i="17" s="1"/>
  <c r="D10" i="17"/>
  <c r="D34" i="17" s="1"/>
  <c r="C10" i="17"/>
  <c r="C34" i="17" s="1"/>
  <c r="H45" i="16"/>
  <c r="G45" i="16"/>
  <c r="F45" i="16"/>
  <c r="E45" i="16"/>
  <c r="D45" i="16"/>
  <c r="C45" i="16"/>
  <c r="E42" i="16"/>
  <c r="H42" i="16" s="1"/>
  <c r="E41" i="16"/>
  <c r="H41" i="16" s="1"/>
  <c r="E40" i="16"/>
  <c r="H40" i="16" s="1"/>
  <c r="E39" i="16"/>
  <c r="H39" i="16" s="1"/>
  <c r="H38" i="16" s="1"/>
  <c r="G38" i="16"/>
  <c r="F38" i="16"/>
  <c r="E38" i="16"/>
  <c r="D38" i="16"/>
  <c r="C38" i="16"/>
  <c r="E37" i="16"/>
  <c r="H37" i="16" s="1"/>
  <c r="E36" i="16"/>
  <c r="H36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H28" i="16" s="1"/>
  <c r="G28" i="16"/>
  <c r="F28" i="16"/>
  <c r="E28" i="16"/>
  <c r="D28" i="16"/>
  <c r="C28" i="16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H20" i="16" s="1"/>
  <c r="G20" i="16"/>
  <c r="F20" i="16"/>
  <c r="E20" i="16"/>
  <c r="D20" i="16"/>
  <c r="C20" i="16"/>
  <c r="E19" i="16"/>
  <c r="H19" i="16" s="1"/>
  <c r="E18" i="16"/>
  <c r="H18" i="16" s="1"/>
  <c r="E17" i="16"/>
  <c r="H17" i="16" s="1"/>
  <c r="E16" i="16"/>
  <c r="H16" i="16" s="1"/>
  <c r="E15" i="16"/>
  <c r="H15" i="16" s="1"/>
  <c r="E14" i="16"/>
  <c r="H14" i="16" s="1"/>
  <c r="E13" i="16"/>
  <c r="H13" i="16" s="1"/>
  <c r="E12" i="16"/>
  <c r="H12" i="16" s="1"/>
  <c r="G11" i="16"/>
  <c r="F11" i="16"/>
  <c r="E11" i="16"/>
  <c r="D11" i="16"/>
  <c r="C11" i="16"/>
  <c r="G10" i="16"/>
  <c r="G44" i="16" s="1"/>
  <c r="F10" i="16"/>
  <c r="F44" i="16" s="1"/>
  <c r="E10" i="16"/>
  <c r="E44" i="16" s="1"/>
  <c r="D10" i="16"/>
  <c r="D44" i="16" s="1"/>
  <c r="C10" i="16"/>
  <c r="C44" i="16" s="1"/>
  <c r="E42" i="15"/>
  <c r="H42" i="15" s="1"/>
  <c r="E41" i="15"/>
  <c r="H41" i="15" s="1"/>
  <c r="E40" i="15"/>
  <c r="H40" i="15" s="1"/>
  <c r="E39" i="15"/>
  <c r="H39" i="15" s="1"/>
  <c r="H38" i="15" s="1"/>
  <c r="G38" i="15"/>
  <c r="F38" i="15"/>
  <c r="E38" i="15"/>
  <c r="D38" i="15"/>
  <c r="C38" i="15"/>
  <c r="E37" i="15"/>
  <c r="H37" i="15" s="1"/>
  <c r="E36" i="15"/>
  <c r="H36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H28" i="15" s="1"/>
  <c r="G28" i="15"/>
  <c r="F28" i="15"/>
  <c r="E28" i="15"/>
  <c r="D28" i="15"/>
  <c r="C28" i="15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H20" i="15" s="1"/>
  <c r="G20" i="15"/>
  <c r="F20" i="15"/>
  <c r="E20" i="15"/>
  <c r="D20" i="15"/>
  <c r="C20" i="15"/>
  <c r="E19" i="15"/>
  <c r="H19" i="15" s="1"/>
  <c r="E18" i="15"/>
  <c r="H18" i="15" s="1"/>
  <c r="E17" i="15"/>
  <c r="H17" i="15" s="1"/>
  <c r="E16" i="15"/>
  <c r="H16" i="15" s="1"/>
  <c r="E15" i="15"/>
  <c r="H15" i="15" s="1"/>
  <c r="E14" i="15"/>
  <c r="H14" i="15" s="1"/>
  <c r="E13" i="15"/>
  <c r="H13" i="15" s="1"/>
  <c r="E12" i="15"/>
  <c r="H12" i="15" s="1"/>
  <c r="G11" i="15"/>
  <c r="F11" i="15"/>
  <c r="E11" i="15"/>
  <c r="D11" i="15"/>
  <c r="C11" i="15"/>
  <c r="G10" i="15"/>
  <c r="G44" i="15" s="1"/>
  <c r="F10" i="15"/>
  <c r="F44" i="15" s="1"/>
  <c r="E10" i="15"/>
  <c r="E44" i="15" s="1"/>
  <c r="D10" i="15"/>
  <c r="D44" i="15" s="1"/>
  <c r="C10" i="15"/>
  <c r="C44" i="15" s="1"/>
  <c r="E29" i="14"/>
  <c r="H29" i="14" s="1"/>
  <c r="E28" i="14"/>
  <c r="H28" i="14" s="1"/>
  <c r="E27" i="14"/>
  <c r="H27" i="14" s="1"/>
  <c r="E26" i="14"/>
  <c r="H26" i="14" s="1"/>
  <c r="E25" i="14"/>
  <c r="H25" i="14" s="1"/>
  <c r="E24" i="14"/>
  <c r="H24" i="14" s="1"/>
  <c r="E23" i="14"/>
  <c r="H23" i="14" s="1"/>
  <c r="H22" i="14"/>
  <c r="G21" i="14"/>
  <c r="F21" i="14"/>
  <c r="D21" i="14"/>
  <c r="C21" i="14"/>
  <c r="H19" i="14"/>
  <c r="E19" i="14"/>
  <c r="H18" i="14"/>
  <c r="E18" i="14"/>
  <c r="H17" i="14"/>
  <c r="E17" i="14"/>
  <c r="H16" i="14"/>
  <c r="E16" i="14"/>
  <c r="H15" i="14"/>
  <c r="E15" i="14"/>
  <c r="H14" i="14"/>
  <c r="E14" i="14"/>
  <c r="H13" i="14"/>
  <c r="E13" i="14"/>
  <c r="H12" i="14"/>
  <c r="H11" i="14" s="1"/>
  <c r="G11" i="14"/>
  <c r="G37" i="14" s="1"/>
  <c r="F11" i="14"/>
  <c r="F37" i="14" s="1"/>
  <c r="E11" i="14"/>
  <c r="D11" i="14"/>
  <c r="D37" i="14" s="1"/>
  <c r="C11" i="14"/>
  <c r="C37" i="14" s="1"/>
  <c r="H34" i="13"/>
  <c r="G34" i="13"/>
  <c r="F34" i="13"/>
  <c r="E34" i="13"/>
  <c r="D34" i="13"/>
  <c r="C34" i="13"/>
  <c r="E30" i="13"/>
  <c r="H30" i="13" s="1"/>
  <c r="E29" i="13"/>
  <c r="H29" i="13" s="1"/>
  <c r="E28" i="13"/>
  <c r="H28" i="13" s="1"/>
  <c r="E27" i="13"/>
  <c r="H27" i="13" s="1"/>
  <c r="E26" i="13"/>
  <c r="H26" i="13" s="1"/>
  <c r="E25" i="13"/>
  <c r="H25" i="13" s="1"/>
  <c r="E24" i="13"/>
  <c r="H24" i="13" s="1"/>
  <c r="H23" i="13" s="1"/>
  <c r="G23" i="13"/>
  <c r="F23" i="13"/>
  <c r="E23" i="13"/>
  <c r="D23" i="13"/>
  <c r="C23" i="13"/>
  <c r="E22" i="13"/>
  <c r="H22" i="13" s="1"/>
  <c r="E21" i="13"/>
  <c r="H21" i="13" s="1"/>
  <c r="E20" i="13"/>
  <c r="H20" i="13" s="1"/>
  <c r="H19" i="13" s="1"/>
  <c r="G19" i="13"/>
  <c r="F19" i="13"/>
  <c r="E19" i="13"/>
  <c r="D19" i="13"/>
  <c r="C19" i="13"/>
  <c r="E18" i="13"/>
  <c r="H18" i="13" s="1"/>
  <c r="E17" i="13"/>
  <c r="H17" i="13" s="1"/>
  <c r="E16" i="13"/>
  <c r="H16" i="13" s="1"/>
  <c r="E15" i="13"/>
  <c r="H15" i="13" s="1"/>
  <c r="E14" i="13"/>
  <c r="H14" i="13" s="1"/>
  <c r="E13" i="13"/>
  <c r="H13" i="13" s="1"/>
  <c r="E12" i="13"/>
  <c r="H12" i="13" s="1"/>
  <c r="H11" i="13" s="1"/>
  <c r="H33" i="13" s="1"/>
  <c r="G11" i="13"/>
  <c r="G33" i="13" s="1"/>
  <c r="F11" i="13"/>
  <c r="F33" i="13" s="1"/>
  <c r="E11" i="13"/>
  <c r="E33" i="13" s="1"/>
  <c r="D11" i="13"/>
  <c r="D33" i="13" s="1"/>
  <c r="C11" i="13"/>
  <c r="C33" i="13" s="1"/>
  <c r="E34" i="12"/>
  <c r="H34" i="12" s="1"/>
  <c r="E33" i="12"/>
  <c r="H33" i="12" s="1"/>
  <c r="E32" i="12"/>
  <c r="H32" i="12" s="1"/>
  <c r="G31" i="12"/>
  <c r="F31" i="12"/>
  <c r="E31" i="12"/>
  <c r="D31" i="12"/>
  <c r="C31" i="12"/>
  <c r="E30" i="12"/>
  <c r="H30" i="12" s="1"/>
  <c r="E29" i="12"/>
  <c r="H29" i="12" s="1"/>
  <c r="E28" i="12"/>
  <c r="H28" i="12" s="1"/>
  <c r="E27" i="12"/>
  <c r="H27" i="12" s="1"/>
  <c r="E26" i="12"/>
  <c r="H26" i="12" s="1"/>
  <c r="E25" i="12"/>
  <c r="H25" i="12" s="1"/>
  <c r="E24" i="12"/>
  <c r="H24" i="12" s="1"/>
  <c r="E23" i="12"/>
  <c r="H23" i="12" s="1"/>
  <c r="E22" i="12"/>
  <c r="H22" i="12" s="1"/>
  <c r="G21" i="12"/>
  <c r="F21" i="12"/>
  <c r="E21" i="12"/>
  <c r="D21" i="12"/>
  <c r="C21" i="12"/>
  <c r="E20" i="12"/>
  <c r="H20" i="12" s="1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H12" i="12" s="1"/>
  <c r="G11" i="12"/>
  <c r="G36" i="12" s="1"/>
  <c r="F11" i="12"/>
  <c r="F36" i="12" s="1"/>
  <c r="E11" i="12"/>
  <c r="E36" i="12" s="1"/>
  <c r="D11" i="12"/>
  <c r="D36" i="12" s="1"/>
  <c r="C11" i="12"/>
  <c r="C36" i="12" s="1"/>
  <c r="E38" i="11"/>
  <c r="H38" i="11" s="1"/>
  <c r="E37" i="11"/>
  <c r="H37" i="11" s="1"/>
  <c r="H29" i="11" s="1"/>
  <c r="H36" i="11"/>
  <c r="H35" i="11"/>
  <c r="E35" i="11"/>
  <c r="H34" i="11"/>
  <c r="E34" i="11"/>
  <c r="H33" i="11"/>
  <c r="E33" i="11"/>
  <c r="H32" i="11"/>
  <c r="E32" i="11"/>
  <c r="H31" i="11"/>
  <c r="E31" i="11"/>
  <c r="H30" i="11"/>
  <c r="E30" i="11"/>
  <c r="G29" i="11"/>
  <c r="F29" i="11"/>
  <c r="F39" i="11" s="1"/>
  <c r="D29" i="11"/>
  <c r="D39" i="11" s="1"/>
  <c r="C29" i="11"/>
  <c r="H28" i="11"/>
  <c r="E27" i="11"/>
  <c r="H27" i="11" s="1"/>
  <c r="H26" i="11"/>
  <c r="H25" i="11"/>
  <c r="E25" i="11"/>
  <c r="H24" i="11"/>
  <c r="E24" i="11"/>
  <c r="H23" i="11"/>
  <c r="E22" i="11"/>
  <c r="H22" i="11" s="1"/>
  <c r="E21" i="11"/>
  <c r="H21" i="11" s="1"/>
  <c r="E20" i="11"/>
  <c r="H20" i="11" s="1"/>
  <c r="H19" i="11" s="1"/>
  <c r="G19" i="11"/>
  <c r="G39" i="11" s="1"/>
  <c r="F19" i="11"/>
  <c r="E19" i="11"/>
  <c r="D19" i="11"/>
  <c r="C19" i="11"/>
  <c r="C39" i="11" s="1"/>
  <c r="E18" i="11"/>
  <c r="H18" i="11" s="1"/>
  <c r="E17" i="11"/>
  <c r="H17" i="11" s="1"/>
  <c r="E16" i="11"/>
  <c r="H16" i="11" s="1"/>
  <c r="E15" i="11"/>
  <c r="H15" i="11" s="1"/>
  <c r="E14" i="11"/>
  <c r="H14" i="11" s="1"/>
  <c r="E13" i="11"/>
  <c r="H13" i="11" s="1"/>
  <c r="E12" i="11"/>
  <c r="H12" i="11" s="1"/>
  <c r="H11" i="11" s="1"/>
  <c r="H10" i="11" s="1"/>
  <c r="G11" i="11"/>
  <c r="F11" i="11"/>
  <c r="E11" i="11"/>
  <c r="D11" i="11"/>
  <c r="C11" i="11"/>
  <c r="G10" i="11"/>
  <c r="C10" i="11"/>
  <c r="E30" i="10"/>
  <c r="H30" i="10" s="1"/>
  <c r="E29" i="10"/>
  <c r="H29" i="10" s="1"/>
  <c r="E28" i="10"/>
  <c r="H28" i="10" s="1"/>
  <c r="E27" i="10"/>
  <c r="H27" i="10" s="1"/>
  <c r="E26" i="10"/>
  <c r="H26" i="10" s="1"/>
  <c r="E25" i="10"/>
  <c r="H25" i="10" s="1"/>
  <c r="E24" i="10"/>
  <c r="H24" i="10" s="1"/>
  <c r="G23" i="10"/>
  <c r="F23" i="10"/>
  <c r="E23" i="10"/>
  <c r="D23" i="10"/>
  <c r="C23" i="10"/>
  <c r="E22" i="10"/>
  <c r="H22" i="10" s="1"/>
  <c r="E21" i="10"/>
  <c r="H21" i="10" s="1"/>
  <c r="E20" i="10"/>
  <c r="H20" i="10" s="1"/>
  <c r="G19" i="10"/>
  <c r="F19" i="10"/>
  <c r="E19" i="10"/>
  <c r="D19" i="10"/>
  <c r="C19" i="10"/>
  <c r="E18" i="10"/>
  <c r="H18" i="10" s="1"/>
  <c r="E17" i="10"/>
  <c r="H17" i="10" s="1"/>
  <c r="E16" i="10"/>
  <c r="H16" i="10" s="1"/>
  <c r="E15" i="10"/>
  <c r="H15" i="10" s="1"/>
  <c r="E14" i="10"/>
  <c r="H14" i="10" s="1"/>
  <c r="E13" i="10"/>
  <c r="H13" i="10" s="1"/>
  <c r="E12" i="10"/>
  <c r="H12" i="10" s="1"/>
  <c r="G11" i="10"/>
  <c r="G34" i="10" s="1"/>
  <c r="F11" i="10"/>
  <c r="F34" i="10" s="1"/>
  <c r="E11" i="10"/>
  <c r="E34" i="10" s="1"/>
  <c r="D11" i="10"/>
  <c r="D34" i="10" s="1"/>
  <c r="C11" i="10"/>
  <c r="C34" i="10" s="1"/>
  <c r="E34" i="9"/>
  <c r="H34" i="9" s="1"/>
  <c r="E33" i="9"/>
  <c r="H33" i="9" s="1"/>
  <c r="E32" i="9"/>
  <c r="H32" i="9" s="1"/>
  <c r="G31" i="9"/>
  <c r="F31" i="9"/>
  <c r="E31" i="9"/>
  <c r="D31" i="9"/>
  <c r="C31" i="9"/>
  <c r="E30" i="9"/>
  <c r="H30" i="9" s="1"/>
  <c r="E29" i="9"/>
  <c r="H29" i="9" s="1"/>
  <c r="E28" i="9"/>
  <c r="H28" i="9" s="1"/>
  <c r="E27" i="9"/>
  <c r="H27" i="9" s="1"/>
  <c r="E26" i="9"/>
  <c r="H26" i="9" s="1"/>
  <c r="E25" i="9"/>
  <c r="H25" i="9" s="1"/>
  <c r="E24" i="9"/>
  <c r="H24" i="9" s="1"/>
  <c r="E23" i="9"/>
  <c r="H23" i="9" s="1"/>
  <c r="E22" i="9"/>
  <c r="H22" i="9" s="1"/>
  <c r="G21" i="9"/>
  <c r="F21" i="9"/>
  <c r="E21" i="9"/>
  <c r="D21" i="9"/>
  <c r="C21" i="9"/>
  <c r="E20" i="9"/>
  <c r="H20" i="9" s="1"/>
  <c r="E19" i="9"/>
  <c r="H19" i="9" s="1"/>
  <c r="E18" i="9"/>
  <c r="H18" i="9" s="1"/>
  <c r="E17" i="9"/>
  <c r="H17" i="9" s="1"/>
  <c r="E16" i="9"/>
  <c r="H16" i="9" s="1"/>
  <c r="E15" i="9"/>
  <c r="H15" i="9" s="1"/>
  <c r="E14" i="9"/>
  <c r="H14" i="9" s="1"/>
  <c r="E13" i="9"/>
  <c r="H13" i="9" s="1"/>
  <c r="E12" i="9"/>
  <c r="H12" i="9" s="1"/>
  <c r="G11" i="9"/>
  <c r="G36" i="9" s="1"/>
  <c r="F11" i="9"/>
  <c r="F36" i="9" s="1"/>
  <c r="E11" i="9"/>
  <c r="E36" i="9" s="1"/>
  <c r="D11" i="9"/>
  <c r="D36" i="9" s="1"/>
  <c r="C11" i="9"/>
  <c r="C36" i="9" s="1"/>
  <c r="E38" i="8"/>
  <c r="H38" i="8" s="1"/>
  <c r="E37" i="8"/>
  <c r="H37" i="8" s="1"/>
  <c r="E36" i="8"/>
  <c r="H36" i="8" s="1"/>
  <c r="E35" i="8"/>
  <c r="H35" i="8" s="1"/>
  <c r="E34" i="8"/>
  <c r="H34" i="8" s="1"/>
  <c r="E33" i="8"/>
  <c r="H33" i="8" s="1"/>
  <c r="E32" i="8"/>
  <c r="H32" i="8" s="1"/>
  <c r="E31" i="8"/>
  <c r="H31" i="8" s="1"/>
  <c r="H29" i="8" s="1"/>
  <c r="H30" i="8"/>
  <c r="G29" i="8"/>
  <c r="F29" i="8"/>
  <c r="D29" i="8"/>
  <c r="C29" i="8"/>
  <c r="H28" i="8"/>
  <c r="E28" i="8"/>
  <c r="H27" i="8"/>
  <c r="E27" i="8"/>
  <c r="H26" i="8"/>
  <c r="H25" i="8"/>
  <c r="H24" i="8"/>
  <c r="H23" i="8"/>
  <c r="H22" i="8"/>
  <c r="H21" i="8"/>
  <c r="H20" i="8"/>
  <c r="H19" i="8" s="1"/>
  <c r="H10" i="8" s="1"/>
  <c r="G19" i="8"/>
  <c r="G10" i="8" s="1"/>
  <c r="F19" i="8"/>
  <c r="E19" i="8"/>
  <c r="D19" i="8"/>
  <c r="C19" i="8"/>
  <c r="C10" i="8" s="1"/>
  <c r="H18" i="8"/>
  <c r="H17" i="8"/>
  <c r="H16" i="8"/>
  <c r="H15" i="8"/>
  <c r="H14" i="8"/>
  <c r="H13" i="8"/>
  <c r="H12" i="8"/>
  <c r="H11" i="8"/>
  <c r="G11" i="8"/>
  <c r="F11" i="8"/>
  <c r="F39" i="8" s="1"/>
  <c r="E11" i="8"/>
  <c r="D11" i="8"/>
  <c r="D39" i="8" s="1"/>
  <c r="C11" i="8"/>
  <c r="F10" i="8"/>
  <c r="D10" i="8"/>
  <c r="H22" i="17" l="1"/>
  <c r="H10" i="17"/>
  <c r="H11" i="16"/>
  <c r="H10" i="16" s="1"/>
  <c r="H44" i="16" s="1"/>
  <c r="H11" i="15"/>
  <c r="H10" i="15" s="1"/>
  <c r="H44" i="15" s="1"/>
  <c r="H37" i="14"/>
  <c r="H21" i="14"/>
  <c r="E21" i="14"/>
  <c r="E37" i="14" s="1"/>
  <c r="H11" i="12"/>
  <c r="H21" i="12"/>
  <c r="H31" i="12"/>
  <c r="H39" i="11"/>
  <c r="D10" i="11"/>
  <c r="F10" i="11"/>
  <c r="E29" i="11"/>
  <c r="H11" i="10"/>
  <c r="H19" i="10"/>
  <c r="H23" i="10"/>
  <c r="H11" i="9"/>
  <c r="H21" i="9"/>
  <c r="H31" i="9"/>
  <c r="H39" i="8"/>
  <c r="C39" i="8"/>
  <c r="G39" i="8"/>
  <c r="E29" i="8"/>
  <c r="E10" i="8" s="1"/>
  <c r="H34" i="17" l="1"/>
  <c r="H36" i="12"/>
  <c r="E39" i="11"/>
  <c r="E10" i="11"/>
  <c r="H34" i="10"/>
  <c r="H36" i="9"/>
  <c r="E39" i="8"/>
  <c r="I35" i="7" l="1"/>
  <c r="H35" i="7"/>
  <c r="G35" i="7"/>
  <c r="F35" i="7"/>
  <c r="E35" i="7"/>
  <c r="D35" i="7"/>
  <c r="I32" i="7"/>
  <c r="H32" i="7"/>
  <c r="G32" i="7"/>
  <c r="F32" i="7"/>
  <c r="E32" i="7"/>
  <c r="D32" i="7"/>
  <c r="I24" i="7"/>
  <c r="H24" i="7"/>
  <c r="G24" i="7"/>
  <c r="F24" i="7"/>
  <c r="E24" i="7"/>
  <c r="D24" i="7"/>
  <c r="I19" i="7"/>
  <c r="H19" i="7"/>
  <c r="G19" i="7"/>
  <c r="F19" i="7"/>
  <c r="E19" i="7"/>
  <c r="D19" i="7"/>
  <c r="I10" i="7"/>
  <c r="I30" i="7" s="1"/>
  <c r="H10" i="7"/>
  <c r="H30" i="7" s="1"/>
  <c r="G10" i="7"/>
  <c r="G30" i="7" s="1"/>
  <c r="F10" i="7"/>
  <c r="F30" i="7" s="1"/>
  <c r="E10" i="7"/>
  <c r="E30" i="7" s="1"/>
  <c r="D10" i="7"/>
  <c r="D30" i="7" s="1"/>
  <c r="I38" i="6"/>
  <c r="H38" i="6"/>
  <c r="G38" i="6"/>
  <c r="F38" i="6"/>
  <c r="E38" i="6"/>
  <c r="D38" i="6"/>
  <c r="I36" i="6"/>
  <c r="H36" i="6"/>
  <c r="G36" i="6"/>
  <c r="F36" i="6"/>
  <c r="E36" i="6"/>
  <c r="D36" i="6"/>
  <c r="I35" i="6"/>
  <c r="F35" i="6"/>
  <c r="I29" i="6"/>
  <c r="H29" i="6"/>
  <c r="G29" i="6"/>
  <c r="F29" i="6"/>
  <c r="E29" i="6"/>
  <c r="D29" i="6"/>
  <c r="I17" i="6"/>
  <c r="H17" i="6"/>
  <c r="H42" i="6" s="1"/>
  <c r="G17" i="6"/>
  <c r="G42" i="6" s="1"/>
  <c r="F17" i="6"/>
  <c r="E17" i="6"/>
  <c r="E42" i="6" s="1"/>
  <c r="D17" i="6"/>
  <c r="D42" i="6" s="1"/>
  <c r="I16" i="6"/>
  <c r="I42" i="6" s="1"/>
  <c r="F16" i="6"/>
  <c r="F42" i="6" s="1"/>
  <c r="E58" i="5" l="1"/>
  <c r="D58" i="5"/>
  <c r="C58" i="5"/>
  <c r="E57" i="5"/>
  <c r="D57" i="5"/>
  <c r="C57" i="5"/>
  <c r="E56" i="5"/>
  <c r="E55" i="5" s="1"/>
  <c r="D56" i="5"/>
  <c r="C56" i="5"/>
  <c r="C55" i="5" s="1"/>
  <c r="D55" i="5"/>
  <c r="D60" i="5" s="1"/>
  <c r="D61" i="5" s="1"/>
  <c r="E54" i="5"/>
  <c r="E60" i="5" s="1"/>
  <c r="E61" i="5" s="1"/>
  <c r="D54" i="5"/>
  <c r="C54" i="5"/>
  <c r="C60" i="5" s="1"/>
  <c r="C61" i="5" s="1"/>
  <c r="E48" i="5"/>
  <c r="D48" i="5"/>
  <c r="C48" i="5"/>
  <c r="E47" i="5"/>
  <c r="D47" i="5"/>
  <c r="C47" i="5"/>
  <c r="E46" i="5"/>
  <c r="D46" i="5"/>
  <c r="D45" i="5" s="1"/>
  <c r="C46" i="5"/>
  <c r="E45" i="5"/>
  <c r="E50" i="5" s="1"/>
  <c r="E51" i="5" s="1"/>
  <c r="C45" i="5"/>
  <c r="C50" i="5" s="1"/>
  <c r="C51" i="5" s="1"/>
  <c r="E44" i="5"/>
  <c r="D44" i="5"/>
  <c r="C44" i="5"/>
  <c r="E35" i="5"/>
  <c r="D32" i="5"/>
  <c r="C32" i="5"/>
  <c r="C35" i="5" s="1"/>
  <c r="E29" i="5"/>
  <c r="D29" i="5"/>
  <c r="D35" i="5" s="1"/>
  <c r="C29" i="5"/>
  <c r="E23" i="5"/>
  <c r="D23" i="5"/>
  <c r="C23" i="5"/>
  <c r="E14" i="5"/>
  <c r="D14" i="5"/>
  <c r="C14" i="5"/>
  <c r="E11" i="5"/>
  <c r="E18" i="5" s="1"/>
  <c r="E19" i="5" s="1"/>
  <c r="E20" i="5" s="1"/>
  <c r="E26" i="5" s="1"/>
  <c r="D11" i="5"/>
  <c r="C11" i="5"/>
  <c r="C18" i="5" s="1"/>
  <c r="C19" i="5" s="1"/>
  <c r="C20" i="5" s="1"/>
  <c r="C26" i="5" s="1"/>
  <c r="E7" i="5"/>
  <c r="D7" i="5"/>
  <c r="D18" i="5" s="1"/>
  <c r="D19" i="5" s="1"/>
  <c r="D20" i="5" s="1"/>
  <c r="D26" i="5" s="1"/>
  <c r="C7" i="5"/>
  <c r="D50" i="5" l="1"/>
  <c r="D51" i="5" s="1"/>
  <c r="H7" i="3" l="1"/>
  <c r="G7" i="3"/>
  <c r="F7" i="3"/>
  <c r="E7" i="3"/>
  <c r="D7" i="3"/>
  <c r="I46" i="2" l="1"/>
  <c r="H46" i="2"/>
  <c r="J40" i="2"/>
  <c r="I40" i="2"/>
  <c r="H40" i="2"/>
  <c r="G40" i="2"/>
  <c r="F40" i="2"/>
  <c r="E40" i="2"/>
  <c r="D40" i="2"/>
  <c r="J34" i="2"/>
  <c r="I34" i="2"/>
  <c r="H34" i="2"/>
  <c r="G34" i="2"/>
  <c r="F34" i="2"/>
  <c r="E34" i="2"/>
  <c r="D34" i="2"/>
  <c r="J17" i="2"/>
  <c r="I17" i="2"/>
  <c r="H17" i="2"/>
  <c r="D17" i="2"/>
  <c r="J8" i="2"/>
  <c r="I8" i="2"/>
  <c r="H8" i="2"/>
  <c r="D8" i="2"/>
  <c r="D7" i="2" s="1"/>
  <c r="D32" i="2" s="1"/>
  <c r="J7" i="2"/>
  <c r="J32" i="2" s="1"/>
  <c r="I7" i="2"/>
  <c r="I32" i="2" s="1"/>
  <c r="H7" i="2"/>
  <c r="H32" i="2" s="1"/>
  <c r="G7" i="2"/>
  <c r="G32" i="2" s="1"/>
  <c r="F7" i="2"/>
  <c r="F32" i="2" s="1"/>
  <c r="E7" i="2"/>
  <c r="E32" i="2" s="1"/>
  <c r="D16" i="1" l="1"/>
  <c r="E48" i="1"/>
  <c r="D24" i="1"/>
  <c r="I64" i="1" l="1"/>
  <c r="I38" i="1"/>
  <c r="J45" i="1"/>
  <c r="I45" i="1"/>
  <c r="J49" i="1"/>
  <c r="I49" i="1"/>
  <c r="J38" i="1"/>
  <c r="I34" i="1"/>
  <c r="J34" i="1"/>
  <c r="J30" i="1"/>
  <c r="I30" i="1"/>
  <c r="J26" i="1"/>
  <c r="I26" i="1"/>
  <c r="I16" i="1"/>
  <c r="D67" i="1"/>
  <c r="D38" i="1"/>
  <c r="E45" i="1"/>
  <c r="D48" i="1"/>
  <c r="D45" i="1"/>
  <c r="E38" i="1"/>
  <c r="E32" i="1"/>
  <c r="D32" i="1"/>
  <c r="E24" i="1"/>
  <c r="E16" i="1"/>
  <c r="J16" i="1"/>
  <c r="J84" i="1"/>
  <c r="I84" i="1"/>
  <c r="J76" i="1"/>
  <c r="I76" i="1"/>
  <c r="J70" i="1"/>
  <c r="I70" i="1"/>
  <c r="E67" i="1"/>
  <c r="J64" i="1"/>
  <c r="J54" i="1" l="1"/>
  <c r="J66" i="1" s="1"/>
  <c r="I54" i="1"/>
  <c r="I66" i="1" s="1"/>
  <c r="D54" i="1"/>
  <c r="D69" i="1" s="1"/>
  <c r="E54" i="1"/>
  <c r="E69" i="1" s="1"/>
  <c r="I89" i="1"/>
  <c r="J89" i="1"/>
  <c r="I91" i="1" l="1"/>
  <c r="J91" i="1"/>
</calcChain>
</file>

<file path=xl/sharedStrings.xml><?xml version="1.0" encoding="utf-8"?>
<sst xmlns="http://schemas.openxmlformats.org/spreadsheetml/2006/main" count="863" uniqueCount="484">
  <si>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</si>
  <si>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</si>
  <si>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</si>
  <si>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</si>
  <si>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</si>
  <si>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</si>
  <si>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</si>
  <si>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</si>
  <si>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</si>
  <si>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</si>
  <si>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</si>
  <si>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</si>
  <si>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</si>
  <si>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</si>
  <si>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</si>
  <si>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</si>
  <si>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</si>
  <si>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</si>
  <si>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</si>
  <si>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</si>
  <si>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</si>
  <si>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</si>
  <si>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</si>
  <si>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</si>
  <si>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</si>
  <si>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</si>
  <si>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</si>
  <si>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</si>
  <si>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</si>
  <si>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</si>
  <si>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</si>
  <si>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</si>
  <si>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</si>
  <si>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</si>
  <si>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</si>
  <si>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</si>
  <si>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</si>
  <si>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</si>
  <si>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</si>
  <si>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</si>
  <si>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</si>
  <si>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</si>
  <si>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</si>
  <si>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</si>
  <si>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</si>
  <si>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</si>
  <si>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</si>
  <si>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</si>
  <si>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</si>
  <si>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</si>
  <si>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</si>
  <si>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</si>
  <si>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</si>
  <si>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</si>
  <si>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</si>
  <si>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</si>
  <si>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</si>
  <si>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</si>
  <si>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</si>
  <si>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</si>
  <si>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</si>
  <si>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</si>
  <si>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</si>
  <si>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</si>
  <si>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</si>
  <si>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</si>
  <si>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</si>
  <si>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</si>
  <si>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</si>
  <si>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</si>
  <si>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</si>
  <si>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</si>
  <si>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</si>
  <si>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</si>
  <si>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</si>
  <si>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</si>
  <si>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</si>
  <si>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</si>
  <si>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</si>
  <si>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</si>
  <si>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</si>
  <si>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</si>
  <si>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</si>
  <si>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</si>
  <si>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</si>
  <si>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</si>
  <si>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</si>
  <si>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</si>
  <si>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</si>
  <si>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</si>
  <si>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</si>
  <si>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</si>
  <si>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</si>
  <si>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</si>
  <si>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</si>
  <si>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</si>
  <si>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</si>
  <si>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</si>
  <si>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</si>
  <si>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</si>
  <si>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</si>
  <si>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</si>
  <si>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</si>
  <si>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</si>
  <si>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</si>
  <si>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</si>
  <si>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</si>
  <si>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</si>
  <si>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</si>
  <si>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</si>
  <si>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</si>
  <si>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</si>
  <si>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</si>
  <si>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</si>
  <si>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</si>
  <si>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</si>
  <si>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</si>
  <si>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</si>
  <si>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</si>
  <si>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</si>
  <si>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</si>
  <si>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</si>
  <si>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</si>
  <si>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</si>
  <si>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</si>
  <si>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</si>
  <si>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</si>
  <si>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</si>
  <si>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</si>
  <si>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</si>
  <si>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</si>
  <si>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</si>
  <si>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</si>
  <si>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</si>
  <si>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III.A</t>
  </si>
  <si>
    <t>IIIB.</t>
  </si>
  <si>
    <t>IIIC.</t>
  </si>
  <si>
    <t>III</t>
  </si>
  <si>
    <t>IV.</t>
  </si>
  <si>
    <t>Estado de Situación Financiera Detallado - LDF</t>
  </si>
  <si>
    <t>b2) Documentos con Contratistas por Obras Públicas por Pagar a CP</t>
  </si>
  <si>
    <t>Avance de Gestión Financiera 2019</t>
  </si>
  <si>
    <t>Instituto de Cultura Física y Deporte del Estado de Zacatecas</t>
  </si>
  <si>
    <t xml:space="preserve"> Al 30 de Junio de 2019 y  al 31 de Diciembre de 2018</t>
  </si>
  <si>
    <t>Informe Analítico de la Deuda y Otros Pasivos - LDF</t>
  </si>
  <si>
    <t xml:space="preserve"> Del 1 de Enero al 30 de Junio de 2019</t>
  </si>
  <si>
    <t>Denominación de las Deuda Pública y Otros Pasivos</t>
  </si>
  <si>
    <t>Saldo al 31 de diciembre de 2018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</si>
  <si>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</si>
  <si>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</si>
  <si>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</si>
  <si>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</si>
  <si>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</si>
  <si>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</si>
  <si>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Pública (1=A+B)</t>
  </si>
  <si>
    <t xml:space="preserve">A. Corto Plazo               </t>
  </si>
  <si>
    <t>Instituciones de Crédito</t>
  </si>
  <si>
    <t>Títulos y Valores</t>
  </si>
  <si>
    <t>Arrendamientos Financieros</t>
  </si>
  <si>
    <t xml:space="preserve">B. Largo Plazo           </t>
  </si>
  <si>
    <t>0</t>
  </si>
  <si>
    <t>2. Otros Pasivos</t>
  </si>
  <si>
    <t xml:space="preserve">3. Total de la Deuda Pública y Otros Pasivos 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</si>
  <si>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</si>
  <si>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</si>
  <si>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</si>
  <si>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</si>
  <si>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Ceno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</si>
  <si>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</si>
  <si>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</si>
  <si>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</si>
  <si>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t xml:space="preserve"> TOTAL DEUDA Y OTROS PASIVOS</t>
  </si>
  <si>
    <t>Obligaciones a Corto Plazo - LDF</t>
  </si>
  <si>
    <t>Del 1 de Enero al 30 de Junio de 2019</t>
  </si>
  <si>
    <t>Obligaciones a Corto Plazo</t>
  </si>
  <si>
    <t>Monto                                Contratado</t>
  </si>
  <si>
    <t>Plazo                         Pactado</t>
  </si>
  <si>
    <t>Tasa de                                 Interés</t>
  </si>
  <si>
    <t>Comisiones y Costos Relacionados</t>
  </si>
  <si>
    <t>6. Obligaciones a Corto Plazo (Informativo)</t>
  </si>
  <si>
    <t xml:space="preserve">A. Crédito 1               </t>
  </si>
  <si>
    <t xml:space="preserve">B. Crédito 2           </t>
  </si>
  <si>
    <t xml:space="preserve">C. Crédito XX           </t>
  </si>
  <si>
    <t>Informe Analítico de Obligaciones Diferentes de Financiamientos - LDF</t>
  </si>
  <si>
    <t>Denominación de las Obligaciones Deferentes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</si>
  <si>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</si>
  <si>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</si>
  <si>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</si>
  <si>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</si>
  <si>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</si>
  <si>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</si>
  <si>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</si>
  <si>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31 de diciembre de 2016</t>
  </si>
  <si>
    <t>Monto pagado de la Inversión Actualizado al 31 de diciembre de 2017</t>
  </si>
  <si>
    <t>Saldo pendiente por pagar de la Inversión al 31 de diciembre de 2016</t>
  </si>
  <si>
    <t xml:space="preserve">A. Asociaciones Público Privadas               </t>
  </si>
  <si>
    <t xml:space="preserve"> </t>
  </si>
  <si>
    <t xml:space="preserve">a) APP 1 </t>
  </si>
  <si>
    <t>b) APP 2</t>
  </si>
  <si>
    <t>c) APP 3</t>
  </si>
  <si>
    <t>d) APP XX</t>
  </si>
  <si>
    <t xml:space="preserve">B. Otros Instrumentos           </t>
  </si>
  <si>
    <t xml:space="preserve">a) Otro Instrumento 1 </t>
  </si>
  <si>
    <t>b) Otro Instrumento 2</t>
  </si>
  <si>
    <t>c) Otro Instrumento 3</t>
  </si>
  <si>
    <t>d) Otro Instrumento XX</t>
  </si>
  <si>
    <t>C.  Total de Obligaciones Diferentes de Financiemiento</t>
  </si>
  <si>
    <t xml:space="preserve"> Instituto de Cultura Física y Deporte del Estado de Zacatecas</t>
  </si>
  <si>
    <t>Balance Presupuestario - LDF</t>
  </si>
  <si>
    <t xml:space="preserve"> Del 1 de Enero al 30 de Junio 2019</t>
  </si>
  <si>
    <t xml:space="preserve">Concepto </t>
  </si>
  <si>
    <r>
      <t>Estimado</t>
    </r>
    <r>
      <rPr>
        <b/>
        <sz val="10"/>
        <color theme="0"/>
        <rFont val="Arial"/>
        <family val="2"/>
      </rPr>
      <t>/</t>
    </r>
    <r>
      <rPr>
        <b/>
        <sz val="8"/>
        <color theme="0"/>
        <rFont val="Arial"/>
        <family val="2"/>
      </rPr>
      <t>Aprobado (d)</t>
    </r>
  </si>
  <si>
    <t>Devengado</t>
  </si>
  <si>
    <t xml:space="preserve">Recaudado/ Pagado </t>
  </si>
  <si>
    <t>A. Ingresos Totales (A = A1+A2+A3)</t>
  </si>
  <si>
    <t xml:space="preserve">    A1. Ingresos de Libre Disposición</t>
  </si>
  <si>
    <t xml:space="preserve">   A2. Transferencias Federales Etiquetadas</t>
  </si>
  <si>
    <t xml:space="preserve">   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</si>
  <si>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 xml:space="preserve">1  </t>
    </r>
    <r>
      <rPr>
        <b/>
        <sz val="8"/>
        <color theme="1"/>
        <rFont val="Arial"/>
        <family val="2"/>
      </rPr>
      <t>(B = B1+B2)</t>
    </r>
  </si>
  <si>
    <t xml:space="preserve">       B1. Gasto No Etiquetado (sin incluir Amortización de  la Deuda Pública)</t>
  </si>
  <si>
    <t xml:space="preserve">          B2. Gasto Etiquetado (sin incluir Amortización de la Deuda Pública)</t>
  </si>
  <si>
    <t>C. Remanentes del Ejercicio Anterior ( C = C1 + C2 )</t>
  </si>
  <si>
    <t xml:space="preserve">       C1. Remanentes de Ingresos de Libre Disposición aplicados en el periodo</t>
  </si>
  <si>
    <t xml:space="preserve">      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</si>
  <si>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</si>
  <si>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</si>
  <si>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III. Balance Presupuestario sin Financiamiento Neto y sin Remanentes del Ejercicio Anterior (III = II - C)</t>
  </si>
  <si>
    <t>Concepto</t>
  </si>
  <si>
    <t>Aprobado</t>
  </si>
  <si>
    <t>Pagado</t>
  </si>
  <si>
    <t xml:space="preserve">     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</si>
  <si>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</si>
  <si>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</si>
  <si>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(IV= III + E)</t>
  </si>
  <si>
    <t>Estimado/ Aprobado (d)</t>
  </si>
  <si>
    <t xml:space="preserve">    F. Financiamiento (F = F1 + F2)</t>
  </si>
  <si>
    <t>F1. Financiamiento con Fuente de Pago de Ingresos de Libre Disposición</t>
  </si>
  <si>
    <t>F2. Financiamiento con Fuente de Pago de Transferencias Federales Etiquetadas</t>
  </si>
  <si>
    <t xml:space="preserve">    G. 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</si>
  <si>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</si>
  <si>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</si>
  <si>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</si>
  <si>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 xml:space="preserve">   A3. Financiamiento Neto con Fuente de Pago de Ingresos de Libre Disposición (A3. 1 = F1 - G1)</t>
  </si>
  <si>
    <t>B1. Gasto No Etiquetado (sin incluir Amortización de la Deuda Pública)</t>
  </si>
  <si>
    <t>C1. Remanentes de lngresos de Libre Disposición aplicados en el periodo</t>
  </si>
  <si>
    <t xml:space="preserve">  V. Balance Presupuestario de Recursos Disponibles (V= A1 + A3.1  - B1 + C1)</t>
  </si>
  <si>
    <t xml:space="preserve">  VI. Balance Presupuestario de Recursos Disponibles sin Financiamiento Neto (VI = V - A3.1)</t>
  </si>
  <si>
    <t xml:space="preserve">    A2. Transferencias Federales Etiquetadas</t>
  </si>
  <si>
    <t xml:space="preserve">   A3.2 Financiamiento Neto con Fuente de Pago de Transferencias Federales Etiquetadas (A3. 2 = F2 - G2)</t>
  </si>
  <si>
    <t>G2. Amortización de la Deuda Pública con Gasto  Etiquetado</t>
  </si>
  <si>
    <t>B2. Gasto Etiquetado (sin incluir Amortización de la Deuda Pública)</t>
  </si>
  <si>
    <t>C2. Remanentes de Transferencias Federales Etiquetadas aplicados en el periodo</t>
  </si>
  <si>
    <t xml:space="preserve">  VII. Balance Presupuestario de Recursos Etiquetados (VII = A2 + A3.2  - B2 + C2)</t>
  </si>
  <si>
    <t xml:space="preserve">  VIII. Balance Presupuestario de Recursos Etiquetados sin Financiamiento Neto (VIII = VII - A3.2)</t>
  </si>
  <si>
    <t>Instituto de Cultura Fisica y Deporte del Estado de Zacatecas</t>
  </si>
  <si>
    <t xml:space="preserve">Estado Analítico de Ingresos Detallado </t>
  </si>
  <si>
    <t>Ingreso</t>
  </si>
  <si>
    <t xml:space="preserve">Diferencia </t>
  </si>
  <si>
    <t>Estimado (d)</t>
  </si>
  <si>
    <t>Ampliaciones y Reducciones</t>
  </si>
  <si>
    <t>Modificado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</si>
  <si>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</si>
  <si>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</si>
  <si>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</si>
  <si>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</si>
  <si>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</si>
  <si>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</si>
  <si>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</si>
  <si>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Ingresos de Libre Disposición </t>
  </si>
  <si>
    <t xml:space="preserve">  A. Impuestos</t>
  </si>
  <si>
    <t xml:space="preserve">  B. Cuotas y Aportaciones de Seguridad Social</t>
  </si>
  <si>
    <t xml:space="preserve">  C. Contribuciones de Mejoras</t>
  </si>
  <si>
    <t xml:space="preserve">  D. Derechos</t>
  </si>
  <si>
    <t xml:space="preserve">  E. Productos</t>
  </si>
  <si>
    <t xml:space="preserve">  F. Aprovechamientos</t>
  </si>
  <si>
    <t xml:space="preserve">  G. Ingresos por Ventas de Bienes y Prestación de Servicios</t>
  </si>
  <si>
    <t xml:space="preserve">  H. Participaciones y Aportaciones</t>
  </si>
  <si>
    <t xml:space="preserve">h1) Fondo General de Participaciones </t>
  </si>
  <si>
    <t xml:space="preserve">h2) Fondo de Fomento Municipal </t>
  </si>
  <si>
    <t>h3) Fondo de Fiscalización y Recaudación</t>
  </si>
  <si>
    <t xml:space="preserve">h4) Fondo de Compensación </t>
  </si>
  <si>
    <t>h5) Fondo de Extracción de Hidrocarburos</t>
  </si>
  <si>
    <t>h6) Impuesto Especial Sobre Producción y Servicios</t>
  </si>
  <si>
    <t>h7) 0.136% de la Recaudación Federal Participables</t>
  </si>
  <si>
    <t xml:space="preserve">h8) 3.17% Sobre Extracción de Petróleo </t>
  </si>
  <si>
    <t xml:space="preserve">h9) Gasolinas y Diésel </t>
  </si>
  <si>
    <t xml:space="preserve">h10) Fondo de Impuesto Sobre la Renta </t>
  </si>
  <si>
    <t xml:space="preserve">h11) Fondo de Estabilización de los Ingresos de las Entidades Federativas </t>
  </si>
  <si>
    <t xml:space="preserve">  I.- Incentivos Derivados de Colaboración Fiscal </t>
  </si>
  <si>
    <t xml:space="preserve">       i1) Tenencia o Uso de Vehículos</t>
  </si>
  <si>
    <t xml:space="preserve">       i2) Fondo de Compensación ISAN</t>
  </si>
  <si>
    <t xml:space="preserve">       i3) Impuesto Sobre Automóviles Nuevos</t>
  </si>
  <si>
    <t xml:space="preserve">       i4) Fondo de Compensación de Repecos-Intermedios</t>
  </si>
  <si>
    <t xml:space="preserve">       i5) Otros Incentivos Económicos</t>
  </si>
  <si>
    <t xml:space="preserve">  J. Transferencias </t>
  </si>
  <si>
    <t xml:space="preserve">  K. Convenios</t>
  </si>
  <si>
    <t xml:space="preserve">k1) Otros Convenios y Subsidios </t>
  </si>
  <si>
    <t xml:space="preserve">  L. Otros Ingresos de Libre Disposición </t>
  </si>
  <si>
    <t xml:space="preserve">       l1) Participaciones en Ingresos Locales </t>
  </si>
  <si>
    <t xml:space="preserve">       l2) Otros Ingresos de Libre Disposición </t>
  </si>
  <si>
    <t xml:space="preserve">l. Total de Ingresos de Libre Disposición </t>
  </si>
  <si>
    <t xml:space="preserve">Ingresos Excedentes de Ingresos de Libre Disposición </t>
  </si>
  <si>
    <t xml:space="preserve">Transferencias Federales Etiquetadas </t>
  </si>
  <si>
    <t xml:space="preserve">  A. Aportaciones</t>
  </si>
  <si>
    <t xml:space="preserve">          a1) Fondo de Aportaciones para la Nómina Educativa y Gasto Operativo</t>
  </si>
  <si>
    <t xml:space="preserve">          a2) Fondo de Aportaciones para los Servicios de Salud </t>
  </si>
  <si>
    <t xml:space="preserve">          a3) Fondo de Aportaciones para la Infraestructura Social</t>
  </si>
  <si>
    <t xml:space="preserve">          a4) Fondo de Aport. p/Fortalecimiento de los Municipios y las Demarcaciones Territoriales del DF </t>
  </si>
  <si>
    <t xml:space="preserve">          a5) Fondo de Aportaciones Múltiples</t>
  </si>
  <si>
    <t xml:space="preserve">          a6) Fondo de Aportaciones para la Educación Tecnológica y de Adultos</t>
  </si>
  <si>
    <t xml:space="preserve">          a7) Fondo de Aportaciones p/Seguridad Pública de los Estados y del DF</t>
  </si>
  <si>
    <t xml:space="preserve">          a8) Fondo de Aportaciones P/Fortalecimiento de las Entidades Federativas</t>
  </si>
  <si>
    <t xml:space="preserve">  B. Convenios</t>
  </si>
  <si>
    <t>b1) Convenios de Protección Social en Salud</t>
  </si>
  <si>
    <t xml:space="preserve">b2) Convenios de Descentralización  </t>
  </si>
  <si>
    <t xml:space="preserve">b3) Convenios de Reasignación  </t>
  </si>
  <si>
    <t xml:space="preserve">b4) Otros Convenios y Subsidios  </t>
  </si>
  <si>
    <t xml:space="preserve">  C. Fondos Distintos de Aportaciones </t>
  </si>
  <si>
    <t>c1) Fondo para Entidades Federativas y Municipios: Productos de Hidrocarburos</t>
  </si>
  <si>
    <t xml:space="preserve">c2) Fondo Minero </t>
  </si>
  <si>
    <t xml:space="preserve">  D. Transferencias, Subsidios y Subvenciones, Pensiones y Jubilaciones</t>
  </si>
  <si>
    <t xml:space="preserve">  E. Otras Transferencias Federales Etiquetadas</t>
  </si>
  <si>
    <t>ll. Total de Transferencias Federales Etiquetadas</t>
  </si>
  <si>
    <t xml:space="preserve">III. Ingresos Derivados de Financiamientos  </t>
  </si>
  <si>
    <t xml:space="preserve">  A. Ingresos Derivados de Financiamientos </t>
  </si>
  <si>
    <t>IV. Total de Ingresos</t>
  </si>
  <si>
    <t xml:space="preserve">  Datos Informativos:</t>
  </si>
  <si>
    <t xml:space="preserve">  1. Ingresos Derivados de Financiamientos con Fuente de Pago de Ingresos de Libre Disposición</t>
  </si>
  <si>
    <t xml:space="preserve">  2. Ingresos Derivados de Financiamientos con Fuente de Pago de Transferencias Federales Etiquetadas</t>
  </si>
  <si>
    <t xml:space="preserve">  3. Ingresos Derivados de Financiamientos (3=1+2)</t>
  </si>
  <si>
    <t xml:space="preserve">Instituto de Cultura Física y Deporte del Estado de Zacatecas     </t>
  </si>
  <si>
    <t xml:space="preserve">       Estado Analítico del Ejercicio del Presupuesto de Egresos Detallado- LDF </t>
  </si>
  <si>
    <t xml:space="preserve">Clasificación por Objeto del Gasto </t>
  </si>
  <si>
    <t>(PESOS)</t>
  </si>
  <si>
    <t>Egresos</t>
  </si>
  <si>
    <t>Subejercicio</t>
  </si>
  <si>
    <t>Ampliaciones/ (Reducciones)</t>
  </si>
  <si>
    <t>3 = (1 + 2 )</t>
  </si>
  <si>
    <t>6 = ( 3 - 4 )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</si>
  <si>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</si>
  <si>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</si>
  <si>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</si>
  <si>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</si>
  <si>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</si>
  <si>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</si>
  <si>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</si>
  <si>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</si>
  <si>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</si>
  <si>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</si>
  <si>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</si>
  <si>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</si>
  <si>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</si>
  <si>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</si>
  <si>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Quimicos, Farmaceuticos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</si>
  <si>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</si>
  <si>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</si>
  <si>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</si>
  <si>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</si>
  <si>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</si>
  <si>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</si>
  <si>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</si>
  <si>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</si>
  <si>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</si>
  <si>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Conservamiento</t>
  </si>
  <si>
    <t>c6) Servicios de Comunicación Social y Publicidad</t>
  </si>
  <si>
    <t>c7) Servicios de Traslado y Viáticos</t>
  </si>
  <si>
    <t>c8) Servicios Oficiales</t>
  </si>
  <si>
    <t>c9) Otros Servicios Generales</t>
  </si>
  <si>
    <t>Total de Clasificacion Por Objeto del Gasto hoja 1 de 6</t>
  </si>
  <si>
    <t xml:space="preserve"> Instituto de Cultura Física y Deporte del Estado de Zacatecas   </t>
  </si>
  <si>
    <t xml:space="preserve">        Estado Analítico del Ejercicio del Presupuesto de Egresos Detallado- LDF </t>
  </si>
  <si>
    <t>D. Transferencias, Asignaciones, Subsidios y Otras Ayudas</t>
  </si>
  <si>
    <t>d1) Transferencia Internas y Asignaciónes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</si>
  <si>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</si>
  <si>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</si>
  <si>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</si>
  <si>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</si>
  <si>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</si>
  <si>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</si>
  <si>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</si>
  <si>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</si>
  <si>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</si>
  <si>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</si>
  <si>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</si>
  <si>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</si>
  <si>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</si>
  <si>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</si>
  <si>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</si>
  <si>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</si>
  <si>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</si>
  <si>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Bienes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</si>
  <si>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</si>
  <si>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</si>
  <si>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</si>
  <si>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</si>
  <si>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>Total de Clasificacion Por Objeto del Gasto hoja 2 de 6</t>
  </si>
  <si>
    <t xml:space="preserve">Instiituto de Cultura Física y Deporte del Estado de Zacatecas     </t>
  </si>
  <si>
    <t xml:space="preserve">      Estado Analítico del Ejercicio del Presupuesto de Egresos Detallado- LDF </t>
  </si>
  <si>
    <t>Clasificación por Objeto del Gasto</t>
  </si>
  <si>
    <t>G. Inversiones Financieras y Otras Provisiones</t>
  </si>
  <si>
    <t>g1) Inversiones Para el Fomento de Actividades Productivas</t>
  </si>
  <si>
    <t>g2) Acciones y Participaciones de Capital</t>
  </si>
  <si>
    <t>g3) Compra de Titulos y Valores</t>
  </si>
  <si>
    <t xml:space="preserve">g4) Concesión de Préstamos </t>
  </si>
  <si>
    <t>g5) Inversiones de Fideicomisos, Mandatos y Otros Análogos              Fideicomisos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</si>
  <si>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</si>
  <si>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</si>
  <si>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</si>
  <si>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</si>
  <si>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</si>
  <si>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</si>
  <si>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>I. Deuda Pública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</si>
  <si>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</si>
  <si>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</si>
  <si>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</si>
  <si>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</si>
  <si>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</si>
  <si>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</si>
  <si>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</si>
  <si>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Total de Clasificacion Por Objeto del Gasto hoja 3 de 6</t>
  </si>
  <si>
    <t xml:space="preserve">             Estado Analítico del Ejercicio del Presupuesto de Egresos Detallado- LDF </t>
  </si>
  <si>
    <t>II. Gasto Etiquetado</t>
  </si>
  <si>
    <t>Total de Clasificacion Por Objeto del Gasto hoja 4 de 6</t>
  </si>
  <si>
    <t>Total de Clasificacion Por Objeto del Gasto hoja 5 de 6</t>
  </si>
  <si>
    <t>Total de Clasificacion Por Objeto del Gasto hoja 6 de 6</t>
  </si>
  <si>
    <t xml:space="preserve">Total de Clasificacion Por Objeto del Gasto </t>
  </si>
  <si>
    <t>Clasificación Administrativa</t>
  </si>
  <si>
    <t>A. Dependencia o Unidad Administrativa 69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</si>
  <si>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</si>
  <si>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</si>
  <si>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</si>
  <si>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</si>
  <si>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</si>
  <si>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</si>
  <si>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</si>
  <si>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</t>
  </si>
  <si>
    <t>Clasificación Funcional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</si>
  <si>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</si>
  <si>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</si>
  <si>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</si>
  <si>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</si>
  <si>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</si>
  <si>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</si>
  <si>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</si>
  <si>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</si>
  <si>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</si>
  <si>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</si>
  <si>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</si>
  <si>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</si>
  <si>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</si>
  <si>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</si>
  <si>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</si>
  <si>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</si>
  <si>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</si>
  <si>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</si>
  <si>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</si>
  <si>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</si>
  <si>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</si>
  <si>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</si>
  <si>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</si>
  <si>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</si>
  <si>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</si>
  <si>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</si>
  <si>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</si>
  <si>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</si>
  <si>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</si>
  <si>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</si>
  <si>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</si>
  <si>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</si>
  <si>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Total Clasificación Funcional Hoja 1 de 2</t>
  </si>
  <si>
    <t>Total Clasificación Funcional Hoja 2 de 2</t>
  </si>
  <si>
    <t>Total Clasificación Funcional</t>
  </si>
  <si>
    <t>Clasificación de Servicios Personales por Categoria</t>
  </si>
  <si>
    <t>A. Personal Administrativo y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</si>
  <si>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</si>
  <si>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</si>
  <si>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</si>
  <si>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</si>
  <si>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</si>
  <si>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implementacion de nuevas leyes federales o reformas a las mismas</t>
  </si>
  <si>
    <t>e1) Nombre del Programa o Ley 1</t>
  </si>
  <si>
    <t>e2) Nombre de Programa o Ley 2</t>
  </si>
  <si>
    <t>F. Sentencias laborales definitivas</t>
  </si>
  <si>
    <t>III. Total del Gasto en Servicios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</si>
</sst>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;\(#,##0,###\)"/>
    <numFmt numFmtId="168" formatCode="\-#,##0;\(#,##0,###\)"/>
    <numFmt numFmtId="169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color theme="1"/>
      <name val="Soberana Sans Light"/>
    </font>
    <font>
      <sz val="10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0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9"/>
      <color theme="0" tint="-0.499984740745262"/>
      <name val="Arial"/>
      <family val="2"/>
    </font>
    <font>
      <b/>
      <vertAlign val="superscript"/>
      <sz val="9"/>
      <name val="Arial"/>
      <family val="2"/>
    </font>
    <font>
      <b/>
      <i/>
      <sz val="9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/>
      <top style="medium">
        <color theme="0"/>
      </top>
      <bottom/>
      <diagonal/>
    </border>
    <border>
      <left/>
      <right style="medium">
        <color theme="5" tint="-0.499984740745262"/>
      </right>
      <top style="medium">
        <color theme="0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rgb="FF800000"/>
      </right>
      <top/>
      <bottom/>
      <diagonal/>
    </border>
    <border>
      <left style="medium">
        <color rgb="FF355222"/>
      </left>
      <right/>
      <top style="medium">
        <color rgb="FF355222"/>
      </top>
      <bottom/>
      <diagonal/>
    </border>
    <border>
      <left/>
      <right/>
      <top style="medium">
        <color rgb="FF355222"/>
      </top>
      <bottom/>
      <diagonal/>
    </border>
    <border>
      <left/>
      <right style="medium">
        <color rgb="FF355222"/>
      </right>
      <top style="medium">
        <color rgb="FF355222"/>
      </top>
      <bottom/>
      <diagonal/>
    </border>
    <border>
      <left style="medium">
        <color rgb="FF355222"/>
      </left>
      <right/>
      <top/>
      <bottom/>
      <diagonal/>
    </border>
    <border>
      <left/>
      <right style="medium">
        <color rgb="FF3552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/>
      </top>
      <bottom/>
      <diagonal/>
    </border>
    <border>
      <left/>
      <right style="medium">
        <color rgb="FF800000"/>
      </right>
      <top style="medium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5" tint="-0.499984740745262"/>
      </bottom>
      <diagonal/>
    </border>
    <border>
      <left style="medium">
        <color rgb="FF416B42"/>
      </left>
      <right/>
      <top style="medium">
        <color rgb="FF416B42"/>
      </top>
      <bottom/>
      <diagonal/>
    </border>
    <border>
      <left/>
      <right/>
      <top style="medium">
        <color rgb="FF416B42"/>
      </top>
      <bottom/>
      <diagonal/>
    </border>
    <border>
      <left/>
      <right style="medium">
        <color rgb="FF416B42"/>
      </right>
      <top style="medium">
        <color rgb="FF416B42"/>
      </top>
      <bottom/>
      <diagonal/>
    </border>
    <border>
      <left style="medium">
        <color rgb="FF416B42"/>
      </left>
      <right/>
      <top/>
      <bottom/>
      <diagonal/>
    </border>
    <border>
      <left/>
      <right style="medium">
        <color rgb="FF416B42"/>
      </right>
      <top/>
      <bottom/>
      <diagonal/>
    </border>
    <border>
      <left style="medium">
        <color rgb="FF336600"/>
      </left>
      <right/>
      <top style="medium">
        <color rgb="FF336600"/>
      </top>
      <bottom style="medium">
        <color rgb="FF336600"/>
      </bottom>
      <diagonal/>
    </border>
    <border>
      <left/>
      <right style="medium">
        <color theme="0"/>
      </right>
      <top style="medium">
        <color rgb="FF336600"/>
      </top>
      <bottom style="medium">
        <color rgb="FF336600"/>
      </bottom>
      <diagonal/>
    </border>
    <border>
      <left style="medium">
        <color theme="0"/>
      </left>
      <right style="medium">
        <color theme="0"/>
      </right>
      <top style="medium">
        <color rgb="FF336600"/>
      </top>
      <bottom style="medium">
        <color rgb="FF336600"/>
      </bottom>
      <diagonal/>
    </border>
    <border>
      <left style="medium">
        <color theme="0"/>
      </left>
      <right style="medium">
        <color rgb="FF336600"/>
      </right>
      <top style="medium">
        <color rgb="FF336600"/>
      </top>
      <bottom style="medium">
        <color rgb="FF3366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336600"/>
      </left>
      <right style="medium">
        <color theme="0"/>
      </right>
      <top style="medium">
        <color rgb="FF336600"/>
      </top>
      <bottom style="medium">
        <color rgb="FF3366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336600"/>
      </left>
      <right/>
      <top/>
      <bottom style="medium">
        <color rgb="FF336600"/>
      </bottom>
      <diagonal/>
    </border>
    <border>
      <left/>
      <right style="medium">
        <color theme="0"/>
      </right>
      <top/>
      <bottom style="medium">
        <color rgb="FF336600"/>
      </bottom>
      <diagonal/>
    </border>
    <border>
      <left style="medium">
        <color theme="0"/>
      </left>
      <right style="medium">
        <color theme="0"/>
      </right>
      <top/>
      <bottom style="medium">
        <color rgb="FF336600"/>
      </bottom>
      <diagonal/>
    </border>
    <border>
      <left style="medium">
        <color theme="0"/>
      </left>
      <right style="medium">
        <color rgb="FF336600"/>
      </right>
      <top/>
      <bottom style="medium">
        <color rgb="FF336600"/>
      </bottom>
      <diagonal/>
    </border>
    <border>
      <left style="medium">
        <color rgb="FF336600"/>
      </left>
      <right/>
      <top style="medium">
        <color rgb="FF336600"/>
      </top>
      <bottom/>
      <diagonal/>
    </border>
    <border>
      <left/>
      <right/>
      <top style="medium">
        <color rgb="FF336600"/>
      </top>
      <bottom/>
      <diagonal/>
    </border>
    <border>
      <left/>
      <right style="medium">
        <color rgb="FF336600"/>
      </right>
      <top style="medium">
        <color rgb="FF336600"/>
      </top>
      <bottom/>
      <diagonal/>
    </border>
    <border>
      <left style="medium">
        <color rgb="FF336600"/>
      </left>
      <right/>
      <top/>
      <bottom/>
      <diagonal/>
    </border>
    <border>
      <left/>
      <right style="medium">
        <color rgb="FF336600"/>
      </right>
      <top/>
      <bottom/>
      <diagonal/>
    </border>
    <border>
      <left/>
      <right/>
      <top/>
      <bottom style="medium">
        <color rgb="FF336600"/>
      </bottom>
      <diagonal/>
    </border>
    <border>
      <left/>
      <right style="medium">
        <color rgb="FF336600"/>
      </right>
      <top/>
      <bottom style="medium">
        <color rgb="FF3366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/>
      <top/>
      <bottom/>
      <diagonal/>
    </border>
    <border>
      <left/>
      <right style="medium">
        <color rgb="FF00660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0" borderId="0"/>
  </cellStyleXfs>
  <cellXfs count="389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0" fontId="3" fillId="2" borderId="0" xfId="0" applyFont="1" applyFill="1" applyAlignment="1">
      <alignment vertical="top"/>
    </xf>
    <xf numFmtId="0" fontId="6" fillId="2" borderId="0" xfId="3" applyNumberFormat="1" applyFont="1" applyFill="1" applyBorder="1" applyAlignment="1">
      <alignment vertical="center"/>
    </xf>
    <xf numFmtId="0" fontId="7" fillId="2" borderId="0" xfId="3" applyNumberFormat="1" applyFont="1" applyFill="1" applyBorder="1" applyAlignment="1">
      <alignment horizontal="right" vertical="top"/>
    </xf>
    <xf numFmtId="0" fontId="3" fillId="2" borderId="0" xfId="0" applyFont="1" applyFill="1"/>
    <xf numFmtId="0" fontId="8" fillId="2" borderId="0" xfId="0" applyFont="1" applyFill="1" applyAlignment="1">
      <alignment vertical="top"/>
    </xf>
    <xf numFmtId="0" fontId="8" fillId="2" borderId="0" xfId="0" applyFont="1" applyFill="1" applyBorder="1"/>
    <xf numFmtId="165" fontId="9" fillId="3" borderId="11" xfId="1" applyNumberFormat="1" applyFont="1" applyFill="1" applyBorder="1" applyAlignment="1">
      <alignment horizontal="center"/>
    </xf>
    <xf numFmtId="0" fontId="6" fillId="2" borderId="13" xfId="3" applyNumberFormat="1" applyFont="1" applyFill="1" applyBorder="1" applyAlignment="1">
      <alignment vertical="center"/>
    </xf>
    <xf numFmtId="0" fontId="6" fillId="2" borderId="2" xfId="3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horizontal="right" vertical="top"/>
    </xf>
    <xf numFmtId="0" fontId="3" fillId="2" borderId="14" xfId="0" applyFont="1" applyFill="1" applyBorder="1"/>
    <xf numFmtId="0" fontId="3" fillId="2" borderId="1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right" vertical="top"/>
    </xf>
    <xf numFmtId="0" fontId="10" fillId="2" borderId="0" xfId="0" applyFont="1" applyFill="1" applyBorder="1" applyAlignment="1">
      <alignment vertical="top"/>
    </xf>
    <xf numFmtId="0" fontId="12" fillId="2" borderId="16" xfId="0" applyFont="1" applyFill="1" applyBorder="1"/>
    <xf numFmtId="0" fontId="10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0" fontId="13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/>
    </xf>
    <xf numFmtId="3" fontId="11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3" fontId="11" fillId="2" borderId="0" xfId="1" applyNumberFormat="1" applyFont="1" applyFill="1" applyBorder="1" applyAlignment="1">
      <alignment vertical="top"/>
    </xf>
    <xf numFmtId="0" fontId="14" fillId="2" borderId="15" xfId="0" applyFont="1" applyFill="1" applyBorder="1" applyAlignment="1">
      <alignment vertical="top"/>
    </xf>
    <xf numFmtId="3" fontId="10" fillId="2" borderId="0" xfId="0" applyNumberFormat="1" applyFont="1" applyFill="1" applyBorder="1" applyAlignment="1" applyProtection="1">
      <alignment vertical="top"/>
    </xf>
    <xf numFmtId="0" fontId="15" fillId="2" borderId="0" xfId="0" applyFont="1" applyFill="1" applyBorder="1" applyAlignment="1">
      <alignment horizontal="right" vertical="top"/>
    </xf>
    <xf numFmtId="3" fontId="10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/>
    </xf>
    <xf numFmtId="3" fontId="17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/>
    <xf numFmtId="0" fontId="11" fillId="2" borderId="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vertical="top"/>
    </xf>
    <xf numFmtId="0" fontId="12" fillId="2" borderId="18" xfId="0" applyFont="1" applyFill="1" applyBorder="1" applyAlignment="1">
      <alignment vertical="top"/>
    </xf>
    <xf numFmtId="0" fontId="12" fillId="2" borderId="18" xfId="0" applyFont="1" applyFill="1" applyBorder="1" applyAlignment="1">
      <alignment horizontal="right" vertical="top"/>
    </xf>
    <xf numFmtId="0" fontId="12" fillId="2" borderId="19" xfId="0" applyFont="1" applyFill="1" applyBorder="1"/>
    <xf numFmtId="0" fontId="18" fillId="2" borderId="0" xfId="0" applyFont="1" applyFill="1" applyBorder="1" applyAlignment="1">
      <alignment vertical="top"/>
    </xf>
    <xf numFmtId="43" fontId="18" fillId="2" borderId="0" xfId="1" applyFont="1" applyFill="1" applyBorder="1"/>
    <xf numFmtId="0" fontId="19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/>
    </xf>
    <xf numFmtId="43" fontId="20" fillId="2" borderId="0" xfId="1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horizontal="right"/>
    </xf>
    <xf numFmtId="43" fontId="18" fillId="2" borderId="0" xfId="1" applyFont="1" applyFill="1" applyBorder="1" applyAlignment="1">
      <alignment vertical="top"/>
    </xf>
    <xf numFmtId="0" fontId="21" fillId="0" borderId="0" xfId="0" applyFont="1"/>
    <xf numFmtId="0" fontId="3" fillId="2" borderId="15" xfId="0" applyFont="1" applyFill="1" applyBorder="1" applyAlignment="1">
      <alignment horizontal="right" vertical="top"/>
    </xf>
    <xf numFmtId="0" fontId="18" fillId="2" borderId="0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right" vertical="top"/>
    </xf>
    <xf numFmtId="3" fontId="4" fillId="2" borderId="0" xfId="0" applyNumberFormat="1" applyFont="1" applyFill="1" applyBorder="1" applyAlignment="1" applyProtection="1">
      <alignment vertical="top"/>
      <protection locked="0"/>
    </xf>
    <xf numFmtId="0" fontId="15" fillId="2" borderId="15" xfId="0" applyFont="1" applyFill="1" applyBorder="1" applyAlignment="1">
      <alignment horizontal="right" vertical="top"/>
    </xf>
    <xf numFmtId="3" fontId="10" fillId="2" borderId="0" xfId="0" applyNumberFormat="1" applyFont="1" applyFill="1" applyBorder="1" applyAlignment="1" applyProtection="1">
      <alignment vertical="top"/>
      <protection locked="0"/>
    </xf>
    <xf numFmtId="0" fontId="12" fillId="2" borderId="15" xfId="0" applyFont="1" applyFill="1" applyBorder="1" applyAlignment="1">
      <alignment vertical="top"/>
    </xf>
    <xf numFmtId="167" fontId="22" fillId="0" borderId="0" xfId="0" applyNumberFormat="1" applyFont="1" applyFill="1" applyBorder="1" applyAlignment="1" applyProtection="1">
      <alignment horizontal="right" vertical="top" wrapText="1" readingOrder="1"/>
    </xf>
    <xf numFmtId="0" fontId="4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165" fontId="9" fillId="3" borderId="6" xfId="1" applyNumberFormat="1" applyFont="1" applyFill="1" applyBorder="1" applyAlignment="1">
      <alignment horizontal="center"/>
    </xf>
    <xf numFmtId="165" fontId="9" fillId="3" borderId="8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8" fillId="3" borderId="1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1" xfId="2" applyFont="1" applyFill="1" applyBorder="1" applyAlignment="1">
      <alignment horizontal="right" vertical="top"/>
    </xf>
    <xf numFmtId="0" fontId="9" fillId="3" borderId="9" xfId="2" applyFont="1" applyFill="1" applyBorder="1" applyAlignment="1">
      <alignment horizontal="right" vertical="top"/>
    </xf>
    <xf numFmtId="0" fontId="9" fillId="3" borderId="5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3" fillId="3" borderId="6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3" fillId="3" borderId="11" xfId="2" applyFont="1" applyFill="1" applyBorder="1" applyAlignment="1">
      <alignment horizontal="center" vertical="center" wrapText="1"/>
    </xf>
    <xf numFmtId="0" fontId="23" fillId="3" borderId="8" xfId="2" applyFont="1" applyFill="1" applyBorder="1" applyAlignment="1">
      <alignment horizontal="center" vertical="center" wrapText="1"/>
    </xf>
    <xf numFmtId="0" fontId="23" fillId="3" borderId="6" xfId="2" applyFont="1" applyFill="1" applyBorder="1" applyAlignment="1">
      <alignment horizontal="center" vertical="center" wrapText="1"/>
    </xf>
    <xf numFmtId="0" fontId="6" fillId="4" borderId="13" xfId="3" applyNumberFormat="1" applyFont="1" applyFill="1" applyBorder="1" applyAlignment="1">
      <alignment horizontal="left" vertical="center"/>
    </xf>
    <xf numFmtId="0" fontId="6" fillId="4" borderId="2" xfId="3" applyNumberFormat="1" applyFont="1" applyFill="1" applyBorder="1" applyAlignment="1">
      <alignment horizontal="left" vertical="center"/>
    </xf>
    <xf numFmtId="3" fontId="24" fillId="4" borderId="0" xfId="0" applyNumberFormat="1" applyFont="1" applyFill="1" applyAlignment="1">
      <alignment horizontal="right" vertical="center"/>
    </xf>
    <xf numFmtId="0" fontId="24" fillId="4" borderId="16" xfId="3" applyNumberFormat="1" applyFont="1" applyFill="1" applyBorder="1" applyAlignment="1">
      <alignment vertical="center"/>
    </xf>
    <xf numFmtId="0" fontId="14" fillId="2" borderId="15" xfId="0" applyFont="1" applyFill="1" applyBorder="1"/>
    <xf numFmtId="0" fontId="6" fillId="2" borderId="0" xfId="0" applyFont="1" applyFill="1" applyAlignment="1">
      <alignment horizontal="left" vertical="top"/>
    </xf>
    <xf numFmtId="3" fontId="24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3" fontId="24" fillId="2" borderId="20" xfId="0" applyNumberFormat="1" applyFont="1" applyFill="1" applyBorder="1" applyAlignment="1">
      <alignment vertical="center"/>
    </xf>
    <xf numFmtId="0" fontId="3" fillId="2" borderId="15" xfId="0" applyFont="1" applyFill="1" applyBorder="1"/>
    <xf numFmtId="0" fontId="18" fillId="2" borderId="0" xfId="0" applyFont="1" applyFill="1" applyAlignment="1">
      <alignment vertical="top"/>
    </xf>
    <xf numFmtId="3" fontId="18" fillId="2" borderId="0" xfId="0" applyNumberFormat="1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3" fontId="18" fillId="2" borderId="0" xfId="0" applyNumberFormat="1" applyFont="1" applyFill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25" fillId="2" borderId="15" xfId="0" applyFont="1" applyFill="1" applyBorder="1"/>
    <xf numFmtId="0" fontId="26" fillId="2" borderId="0" xfId="0" applyFont="1" applyFill="1" applyAlignment="1">
      <alignment vertical="top"/>
    </xf>
    <xf numFmtId="0" fontId="26" fillId="2" borderId="0" xfId="0" applyFont="1" applyFill="1" applyAlignment="1" applyProtection="1">
      <alignment vertical="center"/>
      <protection locked="0"/>
    </xf>
    <xf numFmtId="3" fontId="26" fillId="2" borderId="0" xfId="0" applyNumberFormat="1" applyFont="1" applyFill="1" applyAlignment="1" applyProtection="1">
      <alignment horizontal="center" vertical="center"/>
      <protection locked="0"/>
    </xf>
    <xf numFmtId="3" fontId="27" fillId="2" borderId="0" xfId="0" applyNumberFormat="1" applyFont="1" applyFill="1" applyAlignment="1" applyProtection="1">
      <alignment horizontal="right" vertical="center"/>
      <protection locked="0"/>
    </xf>
    <xf numFmtId="0" fontId="25" fillId="2" borderId="2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right" vertical="center"/>
    </xf>
    <xf numFmtId="3" fontId="24" fillId="2" borderId="20" xfId="0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top"/>
    </xf>
    <xf numFmtId="0" fontId="18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3" fontId="10" fillId="4" borderId="0" xfId="0" applyNumberFormat="1" applyFont="1" applyFill="1" applyAlignment="1" applyProtection="1">
      <alignment horizontal="right" vertical="center"/>
      <protection locked="0"/>
    </xf>
    <xf numFmtId="0" fontId="6" fillId="4" borderId="0" xfId="3" applyNumberFormat="1" applyFont="1" applyFill="1" applyAlignment="1" applyProtection="1">
      <alignment vertical="center"/>
      <protection locked="0"/>
    </xf>
    <xf numFmtId="0" fontId="3" fillId="4" borderId="16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4" borderId="16" xfId="3" applyNumberFormat="1" applyFont="1" applyFill="1" applyBorder="1" applyAlignment="1" applyProtection="1">
      <alignment vertical="center"/>
      <protection locked="0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0" fontId="3" fillId="2" borderId="16" xfId="0" applyFont="1" applyFill="1" applyBorder="1" applyAlignment="1">
      <alignment vertical="top"/>
    </xf>
    <xf numFmtId="3" fontId="10" fillId="4" borderId="0" xfId="0" applyNumberFormat="1" applyFont="1" applyFill="1" applyAlignment="1">
      <alignment horizontal="right" vertical="center"/>
    </xf>
    <xf numFmtId="0" fontId="6" fillId="4" borderId="16" xfId="3" applyNumberFormat="1" applyFont="1" applyFill="1" applyBorder="1" applyAlignment="1">
      <alignment vertical="center"/>
    </xf>
    <xf numFmtId="0" fontId="18" fillId="2" borderId="0" xfId="0" applyFont="1" applyFill="1" applyAlignment="1" applyProtection="1">
      <alignment horizontal="left" vertical="top"/>
      <protection locked="0"/>
    </xf>
    <xf numFmtId="0" fontId="18" fillId="2" borderId="0" xfId="0" applyFont="1" applyFill="1" applyAlignment="1" applyProtection="1">
      <alignment vertical="top"/>
      <protection locked="0"/>
    </xf>
    <xf numFmtId="0" fontId="3" fillId="2" borderId="16" xfId="0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top"/>
    </xf>
    <xf numFmtId="0" fontId="30" fillId="0" borderId="18" xfId="0" applyFont="1" applyBorder="1" applyAlignment="1">
      <alignment vertical="top"/>
    </xf>
    <xf numFmtId="3" fontId="30" fillId="0" borderId="18" xfId="0" applyNumberFormat="1" applyFont="1" applyBorder="1" applyAlignment="1">
      <alignment horizontal="center" vertical="top"/>
    </xf>
    <xf numFmtId="3" fontId="31" fillId="0" borderId="18" xfId="0" applyNumberFormat="1" applyFont="1" applyBorder="1" applyAlignment="1">
      <alignment horizontal="right" vertical="top"/>
    </xf>
    <xf numFmtId="0" fontId="30" fillId="0" borderId="19" xfId="0" applyFont="1" applyBorder="1" applyAlignment="1">
      <alignment vertical="top"/>
    </xf>
    <xf numFmtId="0" fontId="5" fillId="2" borderId="0" xfId="2" applyFont="1" applyFill="1" applyAlignment="1" applyProtection="1">
      <alignment horizontal="center"/>
      <protection locked="0"/>
    </xf>
    <xf numFmtId="3" fontId="3" fillId="2" borderId="0" xfId="0" applyNumberFormat="1" applyFont="1" applyFill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2" applyFont="1" applyFill="1" applyBorder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32" fillId="2" borderId="24" xfId="2" applyFont="1" applyFill="1" applyBorder="1" applyAlignment="1">
      <alignment horizontal="center"/>
    </xf>
    <xf numFmtId="0" fontId="32" fillId="2" borderId="0" xfId="2" applyFont="1" applyFill="1" applyAlignment="1">
      <alignment horizontal="center"/>
    </xf>
    <xf numFmtId="0" fontId="32" fillId="2" borderId="25" xfId="2" applyFont="1" applyFill="1" applyBorder="1" applyAlignment="1">
      <alignment horizontal="center"/>
    </xf>
    <xf numFmtId="0" fontId="6" fillId="0" borderId="13" xfId="3" applyNumberFormat="1" applyFont="1" applyBorder="1" applyAlignment="1">
      <alignment horizontal="left" vertical="center"/>
    </xf>
    <xf numFmtId="0" fontId="6" fillId="0" borderId="2" xfId="3" applyNumberFormat="1" applyFont="1" applyBorder="1" applyAlignment="1">
      <alignment horizontal="left" vertical="center"/>
    </xf>
    <xf numFmtId="3" fontId="24" fillId="0" borderId="2" xfId="0" applyNumberFormat="1" applyFont="1" applyBorder="1" applyAlignment="1">
      <alignment horizontal="right" vertical="center"/>
    </xf>
    <xf numFmtId="0" fontId="24" fillId="0" borderId="14" xfId="3" applyNumberFormat="1" applyFont="1" applyBorder="1" applyAlignment="1">
      <alignment vertical="center"/>
    </xf>
    <xf numFmtId="0" fontId="6" fillId="0" borderId="15" xfId="3" applyNumberFormat="1" applyFont="1" applyBorder="1" applyAlignment="1">
      <alignment horizontal="left" vertical="center"/>
    </xf>
    <xf numFmtId="0" fontId="6" fillId="0" borderId="0" xfId="3" applyNumberFormat="1" applyFont="1" applyAlignment="1">
      <alignment horizontal="left" vertical="center"/>
    </xf>
    <xf numFmtId="3" fontId="24" fillId="0" borderId="0" xfId="0" applyNumberFormat="1" applyFont="1" applyAlignment="1">
      <alignment horizontal="right" vertical="center"/>
    </xf>
    <xf numFmtId="0" fontId="24" fillId="0" borderId="16" xfId="3" applyNumberFormat="1" applyFont="1" applyBorder="1" applyAlignment="1">
      <alignment vertical="center"/>
    </xf>
    <xf numFmtId="3" fontId="24" fillId="2" borderId="16" xfId="0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3" fontId="27" fillId="2" borderId="0" xfId="0" applyNumberFormat="1" applyFont="1" applyFill="1" applyAlignment="1">
      <alignment horizontal="right" vertical="center"/>
    </xf>
    <xf numFmtId="0" fontId="25" fillId="2" borderId="2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14" fontId="6" fillId="2" borderId="26" xfId="0" applyNumberFormat="1" applyFont="1" applyFill="1" applyBorder="1" applyAlignment="1">
      <alignment vertical="top"/>
    </xf>
    <xf numFmtId="14" fontId="24" fillId="2" borderId="26" xfId="0" applyNumberFormat="1" applyFont="1" applyFill="1" applyBorder="1" applyAlignment="1">
      <alignment vertical="center"/>
    </xf>
    <xf numFmtId="3" fontId="24" fillId="2" borderId="26" xfId="0" applyNumberFormat="1" applyFont="1" applyFill="1" applyBorder="1" applyAlignment="1">
      <alignment vertical="center"/>
    </xf>
    <xf numFmtId="0" fontId="24" fillId="2" borderId="26" xfId="0" applyFont="1" applyFill="1" applyBorder="1" applyAlignment="1">
      <alignment vertical="center"/>
    </xf>
    <xf numFmtId="3" fontId="24" fillId="2" borderId="27" xfId="0" applyNumberFormat="1" applyFont="1" applyFill="1" applyBorder="1" applyAlignment="1">
      <alignment vertical="center"/>
    </xf>
    <xf numFmtId="14" fontId="18" fillId="2" borderId="28" xfId="0" applyNumberFormat="1" applyFont="1" applyFill="1" applyBorder="1" applyAlignment="1" applyProtection="1">
      <alignment horizontal="center" vertical="top"/>
      <protection locked="0"/>
    </xf>
    <xf numFmtId="14" fontId="4" fillId="2" borderId="28" xfId="0" applyNumberFormat="1" applyFont="1" applyFill="1" applyBorder="1" applyAlignment="1" applyProtection="1">
      <alignment horizontal="right" vertical="center"/>
      <protection locked="0"/>
    </xf>
    <xf numFmtId="14" fontId="6" fillId="2" borderId="28" xfId="0" applyNumberFormat="1" applyFont="1" applyFill="1" applyBorder="1" applyAlignment="1" applyProtection="1">
      <alignment vertical="center"/>
      <protection locked="0"/>
    </xf>
    <xf numFmtId="3" fontId="18" fillId="2" borderId="28" xfId="0" applyNumberFormat="1" applyFont="1" applyFill="1" applyBorder="1" applyAlignment="1" applyProtection="1">
      <alignment horizontal="center" vertical="center"/>
      <protection locked="0"/>
    </xf>
    <xf numFmtId="3" fontId="4" fillId="2" borderId="28" xfId="0" applyNumberFormat="1" applyFont="1" applyFill="1" applyBorder="1" applyAlignment="1" applyProtection="1">
      <alignment horizontal="right" vertical="center"/>
      <protection locked="0"/>
    </xf>
    <xf numFmtId="14" fontId="18" fillId="2" borderId="28" xfId="0" applyNumberFormat="1" applyFont="1" applyFill="1" applyBorder="1" applyAlignment="1">
      <alignment vertical="top"/>
    </xf>
    <xf numFmtId="14" fontId="6" fillId="2" borderId="28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14" fontId="26" fillId="2" borderId="28" xfId="0" applyNumberFormat="1" applyFont="1" applyFill="1" applyBorder="1" applyAlignment="1">
      <alignment vertical="center"/>
    </xf>
    <xf numFmtId="3" fontId="26" fillId="2" borderId="28" xfId="0" applyNumberFormat="1" applyFont="1" applyFill="1" applyBorder="1" applyAlignment="1" applyProtection="1">
      <alignment horizontal="center" vertical="center"/>
      <protection locked="0"/>
    </xf>
    <xf numFmtId="3" fontId="27" fillId="2" borderId="28" xfId="0" applyNumberFormat="1" applyFont="1" applyFill="1" applyBorder="1" applyAlignment="1">
      <alignment horizontal="right" vertical="center"/>
    </xf>
    <xf numFmtId="14" fontId="24" fillId="2" borderId="28" xfId="0" applyNumberFormat="1" applyFont="1" applyFill="1" applyBorder="1" applyAlignment="1">
      <alignment vertical="center"/>
    </xf>
    <xf numFmtId="0" fontId="24" fillId="2" borderId="28" xfId="0" applyFont="1" applyFill="1" applyBorder="1" applyAlignment="1">
      <alignment horizontal="right" vertical="center"/>
    </xf>
    <xf numFmtId="0" fontId="24" fillId="2" borderId="28" xfId="0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>
      <alignment horizontal="right" vertical="center"/>
    </xf>
    <xf numFmtId="3" fontId="18" fillId="2" borderId="28" xfId="0" applyNumberFormat="1" applyFont="1" applyFill="1" applyBorder="1" applyAlignment="1" applyProtection="1">
      <alignment horizontal="center" vertical="top"/>
      <protection locked="0"/>
    </xf>
    <xf numFmtId="0" fontId="6" fillId="2" borderId="28" xfId="0" applyFont="1" applyFill="1" applyBorder="1" applyAlignment="1">
      <alignment vertical="center"/>
    </xf>
    <xf numFmtId="0" fontId="18" fillId="2" borderId="28" xfId="0" applyFont="1" applyFill="1" applyBorder="1" applyAlignment="1">
      <alignment vertical="top"/>
    </xf>
    <xf numFmtId="0" fontId="3" fillId="2" borderId="28" xfId="0" applyFont="1" applyFill="1" applyBorder="1" applyAlignment="1">
      <alignment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8" fillId="2" borderId="28" xfId="0" applyFont="1" applyFill="1" applyBorder="1" applyAlignment="1">
      <alignment vertical="top"/>
    </xf>
    <xf numFmtId="0" fontId="18" fillId="2" borderId="28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left" vertical="top"/>
    </xf>
    <xf numFmtId="0" fontId="18" fillId="2" borderId="28" xfId="0" applyFont="1" applyFill="1" applyBorder="1" applyAlignment="1">
      <alignment horizontal="left" vertical="center"/>
    </xf>
    <xf numFmtId="0" fontId="6" fillId="0" borderId="13" xfId="3" applyNumberFormat="1" applyFont="1" applyBorder="1" applyAlignment="1">
      <alignment vertical="center"/>
    </xf>
    <xf numFmtId="0" fontId="6" fillId="0" borderId="2" xfId="3" applyNumberFormat="1" applyFont="1" applyBorder="1" applyAlignment="1">
      <alignment vertical="center" wrapText="1"/>
    </xf>
    <xf numFmtId="0" fontId="6" fillId="0" borderId="28" xfId="3" applyNumberFormat="1" applyFont="1" applyBorder="1" applyAlignment="1" applyProtection="1">
      <alignment vertical="center"/>
      <protection locked="0"/>
    </xf>
    <xf numFmtId="3" fontId="10" fillId="0" borderId="28" xfId="0" applyNumberFormat="1" applyFont="1" applyBorder="1" applyAlignment="1" applyProtection="1">
      <alignment horizontal="right" vertical="center"/>
      <protection locked="0"/>
    </xf>
    <xf numFmtId="0" fontId="6" fillId="0" borderId="16" xfId="3" applyNumberFormat="1" applyFont="1" applyBorder="1" applyAlignment="1" applyProtection="1">
      <alignment vertical="center"/>
      <protection locked="0"/>
    </xf>
    <xf numFmtId="3" fontId="4" fillId="2" borderId="28" xfId="0" applyNumberFormat="1" applyFont="1" applyFill="1" applyBorder="1" applyAlignment="1" applyProtection="1">
      <alignment horizontal="right" vertical="top"/>
      <protection locked="0"/>
    </xf>
    <xf numFmtId="0" fontId="30" fillId="0" borderId="29" xfId="0" applyFont="1" applyBorder="1" applyAlignment="1">
      <alignment horizontal="left" vertical="top"/>
    </xf>
    <xf numFmtId="0" fontId="23" fillId="0" borderId="29" xfId="0" applyFont="1" applyBorder="1" applyAlignment="1">
      <alignment vertical="center"/>
    </xf>
    <xf numFmtId="0" fontId="30" fillId="0" borderId="29" xfId="0" applyFont="1" applyBorder="1" applyAlignment="1">
      <alignment vertical="top"/>
    </xf>
    <xf numFmtId="3" fontId="30" fillId="0" borderId="29" xfId="0" applyNumberFormat="1" applyFont="1" applyBorder="1" applyAlignment="1">
      <alignment horizontal="center" vertical="top"/>
    </xf>
    <xf numFmtId="3" fontId="31" fillId="0" borderId="29" xfId="0" applyNumberFormat="1" applyFont="1" applyBorder="1" applyAlignment="1">
      <alignment horizontal="right" vertical="top"/>
    </xf>
    <xf numFmtId="0" fontId="33" fillId="0" borderId="30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34" xfId="0" applyFont="1" applyBorder="1" applyAlignment="1">
      <alignment horizontal="center"/>
    </xf>
    <xf numFmtId="0" fontId="34" fillId="3" borderId="35" xfId="0" applyFont="1" applyFill="1" applyBorder="1" applyAlignment="1">
      <alignment horizontal="center" vertical="center"/>
    </xf>
    <xf numFmtId="0" fontId="34" fillId="3" borderId="36" xfId="0" applyFont="1" applyFill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justify" vertical="center" wrapText="1"/>
    </xf>
    <xf numFmtId="0" fontId="37" fillId="2" borderId="40" xfId="0" applyFont="1" applyFill="1" applyBorder="1" applyAlignment="1">
      <alignment horizontal="justify" vertical="center" wrapText="1"/>
    </xf>
    <xf numFmtId="3" fontId="37" fillId="2" borderId="41" xfId="0" applyNumberFormat="1" applyFont="1" applyFill="1" applyBorder="1" applyAlignment="1">
      <alignment horizontal="right" vertical="center" wrapText="1"/>
    </xf>
    <xf numFmtId="0" fontId="36" fillId="2" borderId="42" xfId="0" applyFont="1" applyFill="1" applyBorder="1" applyAlignment="1">
      <alignment horizontal="left" vertical="center" wrapText="1" indent="2"/>
    </xf>
    <xf numFmtId="0" fontId="36" fillId="2" borderId="43" xfId="0" applyFont="1" applyFill="1" applyBorder="1" applyAlignment="1">
      <alignment horizontal="left" vertical="center" wrapText="1" indent="2"/>
    </xf>
    <xf numFmtId="3" fontId="36" fillId="2" borderId="44" xfId="0" applyNumberFormat="1" applyFont="1" applyFill="1" applyBorder="1" applyAlignment="1">
      <alignment horizontal="right" vertical="center" wrapText="1"/>
    </xf>
    <xf numFmtId="0" fontId="36" fillId="0" borderId="45" xfId="0" applyFont="1" applyBorder="1" applyAlignment="1">
      <alignment horizontal="left" vertical="center" wrapText="1" indent="2"/>
    </xf>
    <xf numFmtId="0" fontId="36" fillId="0" borderId="46" xfId="0" applyFont="1" applyBorder="1" applyAlignment="1">
      <alignment horizontal="left" vertical="center" wrapText="1" indent="2"/>
    </xf>
    <xf numFmtId="3" fontId="36" fillId="2" borderId="47" xfId="0" applyNumberFormat="1" applyFont="1" applyFill="1" applyBorder="1" applyAlignment="1">
      <alignment horizontal="right" vertical="center" wrapText="1"/>
    </xf>
    <xf numFmtId="3" fontId="36" fillId="2" borderId="48" xfId="0" applyNumberFormat="1" applyFont="1" applyFill="1" applyBorder="1" applyAlignment="1">
      <alignment horizontal="right" vertical="center" wrapText="1"/>
    </xf>
    <xf numFmtId="0" fontId="37" fillId="2" borderId="39" xfId="0" applyFont="1" applyFill="1" applyBorder="1" applyAlignment="1">
      <alignment horizontal="justify" vertical="center" wrapText="1"/>
    </xf>
    <xf numFmtId="0" fontId="36" fillId="2" borderId="49" xfId="0" applyFont="1" applyFill="1" applyBorder="1" applyAlignment="1">
      <alignment horizontal="left" vertical="top" wrapText="1" indent="1"/>
    </xf>
    <xf numFmtId="0" fontId="36" fillId="2" borderId="50" xfId="0" applyFont="1" applyFill="1" applyBorder="1" applyAlignment="1">
      <alignment horizontal="left" vertical="top" wrapText="1" indent="1"/>
    </xf>
    <xf numFmtId="3" fontId="36" fillId="0" borderId="44" xfId="0" applyNumberFormat="1" applyFont="1" applyBorder="1" applyAlignment="1">
      <alignment horizontal="right" vertical="center" wrapText="1"/>
    </xf>
    <xf numFmtId="0" fontId="36" fillId="0" borderId="45" xfId="0" applyFont="1" applyBorder="1" applyAlignment="1">
      <alignment horizontal="left" vertical="center" wrapText="1"/>
    </xf>
    <xf numFmtId="0" fontId="36" fillId="0" borderId="46" xfId="0" applyFont="1" applyBorder="1" applyAlignment="1">
      <alignment horizontal="left" vertical="center" wrapText="1"/>
    </xf>
    <xf numFmtId="3" fontId="36" fillId="2" borderId="41" xfId="0" applyNumberFormat="1" applyFont="1" applyFill="1" applyBorder="1" applyAlignment="1">
      <alignment horizontal="right" vertical="center" wrapText="1"/>
    </xf>
    <xf numFmtId="3" fontId="36" fillId="0" borderId="51" xfId="0" applyNumberFormat="1" applyFont="1" applyBorder="1" applyAlignment="1">
      <alignment horizontal="right" vertical="center" wrapText="1"/>
    </xf>
    <xf numFmtId="0" fontId="37" fillId="2" borderId="52" xfId="0" applyFont="1" applyFill="1" applyBorder="1" applyAlignment="1">
      <alignment horizontal="justify" vertical="center" wrapText="1"/>
    </xf>
    <xf numFmtId="0" fontId="37" fillId="2" borderId="53" xfId="0" applyFont="1" applyFill="1" applyBorder="1" applyAlignment="1">
      <alignment horizontal="justify" vertical="center" wrapText="1"/>
    </xf>
    <xf numFmtId="168" fontId="36" fillId="2" borderId="41" xfId="0" applyNumberFormat="1" applyFont="1" applyFill="1" applyBorder="1" applyAlignment="1">
      <alignment horizontal="right" vertical="center" wrapText="1"/>
    </xf>
    <xf numFmtId="0" fontId="36" fillId="2" borderId="0" xfId="0" applyFont="1" applyFill="1"/>
    <xf numFmtId="3" fontId="36" fillId="2" borderId="0" xfId="0" applyNumberFormat="1" applyFont="1" applyFill="1"/>
    <xf numFmtId="0" fontId="34" fillId="3" borderId="54" xfId="0" applyFont="1" applyFill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left" vertical="center" wrapText="1"/>
    </xf>
    <xf numFmtId="0" fontId="37" fillId="2" borderId="43" xfId="0" applyFont="1" applyFill="1" applyBorder="1" applyAlignment="1">
      <alignment horizontal="left" vertical="center" wrapText="1"/>
    </xf>
    <xf numFmtId="0" fontId="37" fillId="2" borderId="52" xfId="0" applyFont="1" applyFill="1" applyBorder="1" applyAlignment="1">
      <alignment horizontal="left" vertical="center" wrapText="1"/>
    </xf>
    <xf numFmtId="0" fontId="36" fillId="2" borderId="53" xfId="0" applyFont="1" applyFill="1" applyBorder="1" applyAlignment="1">
      <alignment horizontal="left" vertical="center" wrapText="1" indent="1"/>
    </xf>
    <xf numFmtId="0" fontId="36" fillId="2" borderId="52" xfId="0" applyFont="1" applyFill="1" applyBorder="1" applyAlignment="1">
      <alignment horizontal="justify" vertical="center" wrapText="1"/>
    </xf>
    <xf numFmtId="3" fontId="36" fillId="2" borderId="55" xfId="0" applyNumberFormat="1" applyFont="1" applyFill="1" applyBorder="1" applyAlignment="1">
      <alignment horizontal="right" vertical="center" wrapText="1"/>
    </xf>
    <xf numFmtId="0" fontId="36" fillId="2" borderId="0" xfId="0" applyFont="1" applyFill="1" applyAlignment="1">
      <alignment horizontal="left" vertical="center" wrapText="1" indent="1"/>
    </xf>
    <xf numFmtId="3" fontId="36" fillId="2" borderId="56" xfId="0" applyNumberFormat="1" applyFont="1" applyFill="1" applyBorder="1" applyAlignment="1">
      <alignment horizontal="right" vertical="center" wrapText="1"/>
    </xf>
    <xf numFmtId="0" fontId="37" fillId="2" borderId="45" xfId="0" applyFont="1" applyFill="1" applyBorder="1" applyAlignment="1">
      <alignment horizontal="left" vertical="center" wrapText="1"/>
    </xf>
    <xf numFmtId="0" fontId="37" fillId="2" borderId="46" xfId="0" applyFont="1" applyFill="1" applyBorder="1" applyAlignment="1">
      <alignment horizontal="left" vertical="center" wrapText="1"/>
    </xf>
    <xf numFmtId="169" fontId="36" fillId="2" borderId="48" xfId="0" applyNumberFormat="1" applyFont="1" applyFill="1" applyBorder="1" applyAlignment="1">
      <alignment horizontal="right" vertical="center" wrapText="1"/>
    </xf>
    <xf numFmtId="0" fontId="34" fillId="3" borderId="57" xfId="0" applyFont="1" applyFill="1" applyBorder="1" applyAlignment="1">
      <alignment horizontal="center" vertical="center"/>
    </xf>
    <xf numFmtId="0" fontId="34" fillId="3" borderId="58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 wrapText="1"/>
    </xf>
    <xf numFmtId="0" fontId="34" fillId="3" borderId="60" xfId="0" applyFont="1" applyFill="1" applyBorder="1" applyAlignment="1">
      <alignment horizontal="center" vertical="center" wrapText="1"/>
    </xf>
    <xf numFmtId="0" fontId="36" fillId="2" borderId="48" xfId="0" applyFont="1" applyFill="1" applyBorder="1" applyAlignment="1">
      <alignment horizontal="right" vertical="center" wrapText="1"/>
    </xf>
    <xf numFmtId="3" fontId="36" fillId="0" borderId="41" xfId="0" applyNumberFormat="1" applyFont="1" applyBorder="1" applyAlignment="1">
      <alignment horizontal="right" vertical="center" wrapText="1"/>
    </xf>
    <xf numFmtId="0" fontId="36" fillId="2" borderId="0" xfId="0" applyFont="1" applyFill="1" applyAlignment="1">
      <alignment horizontal="left" wrapText="1"/>
    </xf>
    <xf numFmtId="0" fontId="33" fillId="0" borderId="61" xfId="0" applyFont="1" applyBorder="1" applyAlignment="1">
      <alignment horizontal="center"/>
    </xf>
    <xf numFmtId="0" fontId="33" fillId="0" borderId="62" xfId="0" applyFont="1" applyBorder="1" applyAlignment="1">
      <alignment horizontal="center"/>
    </xf>
    <xf numFmtId="0" fontId="33" fillId="0" borderId="63" xfId="0" applyFont="1" applyBorder="1" applyAlignment="1">
      <alignment horizontal="center"/>
    </xf>
    <xf numFmtId="0" fontId="33" fillId="0" borderId="64" xfId="0" applyFont="1" applyBorder="1" applyAlignment="1">
      <alignment horizontal="center"/>
    </xf>
    <xf numFmtId="0" fontId="33" fillId="0" borderId="65" xfId="0" applyFont="1" applyBorder="1" applyAlignment="1">
      <alignment horizontal="center"/>
    </xf>
    <xf numFmtId="0" fontId="33" fillId="0" borderId="57" xfId="0" applyFont="1" applyBorder="1" applyAlignment="1" applyProtection="1">
      <alignment horizontal="center"/>
      <protection locked="0"/>
    </xf>
    <xf numFmtId="0" fontId="33" fillId="0" borderId="66" xfId="0" applyFont="1" applyBorder="1" applyAlignment="1" applyProtection="1">
      <alignment horizontal="center"/>
      <protection locked="0"/>
    </xf>
    <xf numFmtId="0" fontId="33" fillId="0" borderId="67" xfId="0" applyFont="1" applyBorder="1" applyAlignment="1" applyProtection="1">
      <alignment horizontal="center"/>
      <protection locked="0"/>
    </xf>
    <xf numFmtId="0" fontId="37" fillId="2" borderId="0" xfId="4" applyFont="1" applyFill="1"/>
    <xf numFmtId="0" fontId="37" fillId="2" borderId="0" xfId="4" applyFont="1" applyFill="1" applyAlignment="1">
      <alignment horizontal="center"/>
    </xf>
    <xf numFmtId="37" fontId="34" fillId="3" borderId="68" xfId="4" applyNumberFormat="1" applyFont="1" applyFill="1" applyBorder="1" applyAlignment="1">
      <alignment horizontal="center" vertical="center"/>
    </xf>
    <xf numFmtId="37" fontId="34" fillId="3" borderId="68" xfId="4" applyNumberFormat="1" applyFont="1" applyFill="1" applyBorder="1" applyAlignment="1">
      <alignment horizontal="center" vertical="center" wrapText="1"/>
    </xf>
    <xf numFmtId="37" fontId="34" fillId="3" borderId="68" xfId="4" applyNumberFormat="1" applyFont="1" applyFill="1" applyBorder="1" applyAlignment="1">
      <alignment horizontal="center" vertical="center"/>
    </xf>
    <xf numFmtId="37" fontId="34" fillId="3" borderId="68" xfId="4" applyNumberFormat="1" applyFont="1" applyFill="1" applyBorder="1" applyAlignment="1">
      <alignment horizontal="center" wrapText="1"/>
    </xf>
    <xf numFmtId="0" fontId="39" fillId="2" borderId="69" xfId="4" applyFont="1" applyFill="1" applyBorder="1" applyAlignment="1">
      <alignment horizontal="left"/>
    </xf>
    <xf numFmtId="0" fontId="39" fillId="2" borderId="70" xfId="4" applyFont="1" applyFill="1" applyBorder="1" applyAlignment="1">
      <alignment horizontal="left"/>
    </xf>
    <xf numFmtId="0" fontId="39" fillId="2" borderId="71" xfId="4" applyFont="1" applyFill="1" applyBorder="1" applyAlignment="1">
      <alignment horizontal="left"/>
    </xf>
    <xf numFmtId="0" fontId="40" fillId="2" borderId="53" xfId="4" applyFont="1" applyFill="1" applyBorder="1" applyAlignment="1">
      <alignment horizontal="center"/>
    </xf>
    <xf numFmtId="0" fontId="40" fillId="2" borderId="48" xfId="4" applyFont="1" applyFill="1" applyBorder="1" applyAlignment="1">
      <alignment horizontal="center"/>
    </xf>
    <xf numFmtId="0" fontId="41" fillId="2" borderId="52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0" fontId="41" fillId="2" borderId="53" xfId="0" applyFont="1" applyFill="1" applyBorder="1" applyAlignment="1">
      <alignment horizontal="left" vertical="center" wrapText="1"/>
    </xf>
    <xf numFmtId="3" fontId="41" fillId="2" borderId="48" xfId="0" applyNumberFormat="1" applyFont="1" applyFill="1" applyBorder="1" applyAlignment="1">
      <alignment vertical="center" wrapText="1"/>
    </xf>
    <xf numFmtId="0" fontId="33" fillId="2" borderId="52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53" xfId="0" applyFont="1" applyFill="1" applyBorder="1" applyAlignment="1">
      <alignment horizontal="left" vertical="center" wrapText="1"/>
    </xf>
    <xf numFmtId="0" fontId="42" fillId="2" borderId="52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left" vertical="center" wrapText="1"/>
    </xf>
    <xf numFmtId="0" fontId="42" fillId="2" borderId="53" xfId="0" applyFont="1" applyFill="1" applyBorder="1" applyAlignment="1">
      <alignment horizontal="left" vertical="center" wrapText="1"/>
    </xf>
    <xf numFmtId="3" fontId="42" fillId="2" borderId="48" xfId="0" applyNumberFormat="1" applyFont="1" applyFill="1" applyBorder="1" applyAlignment="1">
      <alignment vertical="center" wrapText="1"/>
    </xf>
    <xf numFmtId="0" fontId="42" fillId="2" borderId="52" xfId="0" applyFont="1" applyFill="1" applyBorder="1" applyAlignment="1">
      <alignment horizontal="left" vertical="center" wrapText="1"/>
    </xf>
    <xf numFmtId="168" fontId="41" fillId="2" borderId="48" xfId="0" applyNumberFormat="1" applyFont="1" applyFill="1" applyBorder="1" applyAlignment="1">
      <alignment vertical="center" wrapText="1"/>
    </xf>
    <xf numFmtId="0" fontId="41" fillId="2" borderId="52" xfId="0" applyFont="1" applyFill="1" applyBorder="1" applyAlignment="1">
      <alignment horizontal="left" vertical="center" wrapText="1"/>
    </xf>
    <xf numFmtId="0" fontId="41" fillId="2" borderId="0" xfId="0" applyFont="1" applyFill="1" applyAlignment="1">
      <alignment horizontal="left" vertical="center" wrapText="1"/>
    </xf>
    <xf numFmtId="0" fontId="41" fillId="2" borderId="53" xfId="0" applyFont="1" applyFill="1" applyBorder="1" applyAlignment="1">
      <alignment horizontal="left" vertical="center" wrapText="1"/>
    </xf>
    <xf numFmtId="0" fontId="39" fillId="2" borderId="45" xfId="4" applyFont="1" applyFill="1" applyBorder="1" applyAlignment="1">
      <alignment horizontal="left"/>
    </xf>
    <xf numFmtId="0" fontId="39" fillId="2" borderId="72" xfId="4" applyFont="1" applyFill="1" applyBorder="1" applyAlignment="1">
      <alignment horizontal="left"/>
    </xf>
    <xf numFmtId="0" fontId="39" fillId="2" borderId="46" xfId="4" applyFont="1" applyFill="1" applyBorder="1" applyAlignment="1">
      <alignment horizontal="left"/>
    </xf>
    <xf numFmtId="3" fontId="41" fillId="2" borderId="56" xfId="0" applyNumberFormat="1" applyFont="1" applyFill="1" applyBorder="1" applyAlignment="1">
      <alignment vertical="center" wrapText="1"/>
    </xf>
    <xf numFmtId="3" fontId="41" fillId="2" borderId="73" xfId="0" applyNumberFormat="1" applyFont="1" applyFill="1" applyBorder="1" applyAlignment="1">
      <alignment vertical="center" wrapText="1"/>
    </xf>
    <xf numFmtId="168" fontId="41" fillId="2" borderId="56" xfId="0" applyNumberFormat="1" applyFont="1" applyFill="1" applyBorder="1" applyAlignment="1">
      <alignment vertical="center" wrapText="1"/>
    </xf>
    <xf numFmtId="3" fontId="41" fillId="0" borderId="45" xfId="0" applyNumberFormat="1" applyFont="1" applyBorder="1" applyAlignment="1">
      <alignment vertical="center" wrapText="1"/>
    </xf>
    <xf numFmtId="3" fontId="41" fillId="0" borderId="72" xfId="0" applyNumberFormat="1" applyFont="1" applyBorder="1" applyAlignment="1">
      <alignment vertical="center" wrapText="1"/>
    </xf>
    <xf numFmtId="3" fontId="41" fillId="0" borderId="46" xfId="0" applyNumberFormat="1" applyFont="1" applyBorder="1" applyAlignment="1">
      <alignment vertical="center" wrapText="1"/>
    </xf>
    <xf numFmtId="3" fontId="41" fillId="0" borderId="43" xfId="0" applyNumberFormat="1" applyFont="1" applyBorder="1" applyAlignment="1">
      <alignment vertical="center" wrapText="1"/>
    </xf>
    <xf numFmtId="0" fontId="36" fillId="0" borderId="74" xfId="0" applyFont="1" applyBorder="1"/>
    <xf numFmtId="4" fontId="43" fillId="0" borderId="74" xfId="0" applyNumberFormat="1" applyFont="1" applyBorder="1"/>
    <xf numFmtId="0" fontId="36" fillId="0" borderId="0" xfId="0" applyFont="1"/>
    <xf numFmtId="37" fontId="34" fillId="3" borderId="75" xfId="4" applyNumberFormat="1" applyFont="1" applyFill="1" applyBorder="1" applyAlignment="1">
      <alignment horizontal="center" vertical="center" wrapText="1"/>
    </xf>
    <xf numFmtId="37" fontId="34" fillId="3" borderId="76" xfId="4" applyNumberFormat="1" applyFont="1" applyFill="1" applyBorder="1" applyAlignment="1">
      <alignment horizontal="center" vertical="center" wrapText="1"/>
    </xf>
    <xf numFmtId="3" fontId="42" fillId="2" borderId="48" xfId="0" applyNumberFormat="1" applyFont="1" applyFill="1" applyBorder="1" applyAlignment="1" applyProtection="1">
      <alignment vertical="center" wrapText="1"/>
      <protection locked="0"/>
    </xf>
    <xf numFmtId="3" fontId="41" fillId="2" borderId="48" xfId="0" applyNumberFormat="1" applyFont="1" applyFill="1" applyBorder="1" applyAlignment="1" applyProtection="1">
      <alignment vertical="center" wrapText="1"/>
      <protection locked="0"/>
    </xf>
    <xf numFmtId="0" fontId="41" fillId="2" borderId="45" xfId="0" applyFont="1" applyFill="1" applyBorder="1" applyAlignment="1">
      <alignment horizontal="left" vertical="center" wrapText="1"/>
    </xf>
    <xf numFmtId="0" fontId="41" fillId="2" borderId="72" xfId="0" applyFont="1" applyFill="1" applyBorder="1" applyAlignment="1">
      <alignment horizontal="left" vertical="center" wrapText="1"/>
    </xf>
    <xf numFmtId="0" fontId="41" fillId="2" borderId="46" xfId="0" applyFont="1" applyFill="1" applyBorder="1" applyAlignment="1">
      <alignment horizontal="left" vertical="center" wrapText="1"/>
    </xf>
    <xf numFmtId="3" fontId="41" fillId="2" borderId="47" xfId="0" applyNumberFormat="1" applyFont="1" applyFill="1" applyBorder="1" applyAlignment="1" applyProtection="1">
      <alignment vertical="center" wrapText="1"/>
      <protection locked="0"/>
    </xf>
    <xf numFmtId="168" fontId="41" fillId="2" borderId="47" xfId="0" applyNumberFormat="1" applyFont="1" applyFill="1" applyBorder="1" applyAlignment="1" applyProtection="1">
      <alignment vertical="center" wrapText="1"/>
      <protection locked="0"/>
    </xf>
    <xf numFmtId="0" fontId="42" fillId="0" borderId="5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53" xfId="0" applyFont="1" applyBorder="1" applyAlignment="1">
      <alignment horizontal="left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53" xfId="0" applyFont="1" applyBorder="1" applyAlignment="1">
      <alignment horizontal="left" vertical="center" wrapText="1"/>
    </xf>
    <xf numFmtId="0" fontId="39" fillId="2" borderId="77" xfId="4" applyFont="1" applyFill="1" applyBorder="1" applyAlignment="1">
      <alignment horizontal="left"/>
    </xf>
    <xf numFmtId="0" fontId="39" fillId="2" borderId="78" xfId="4" applyFont="1" applyFill="1" applyBorder="1" applyAlignment="1">
      <alignment horizontal="left"/>
    </xf>
    <xf numFmtId="0" fontId="39" fillId="2" borderId="79" xfId="4" applyFont="1" applyFill="1" applyBorder="1" applyAlignment="1">
      <alignment horizontal="left"/>
    </xf>
    <xf numFmtId="3" fontId="41" fillId="2" borderId="44" xfId="0" applyNumberFormat="1" applyFont="1" applyFill="1" applyBorder="1" applyAlignment="1">
      <alignment vertical="center" wrapText="1"/>
    </xf>
    <xf numFmtId="0" fontId="37" fillId="2" borderId="74" xfId="4" applyFont="1" applyFill="1" applyBorder="1"/>
    <xf numFmtId="0" fontId="37" fillId="2" borderId="74" xfId="4" applyFont="1" applyFill="1" applyBorder="1" applyAlignment="1">
      <alignment horizontal="center"/>
    </xf>
    <xf numFmtId="0" fontId="33" fillId="0" borderId="80" xfId="0" applyFont="1" applyBorder="1" applyAlignment="1">
      <alignment horizontal="center"/>
    </xf>
    <xf numFmtId="0" fontId="33" fillId="0" borderId="81" xfId="0" applyFont="1" applyBorder="1" applyAlignment="1">
      <alignment horizontal="center"/>
    </xf>
    <xf numFmtId="0" fontId="33" fillId="0" borderId="82" xfId="0" applyFont="1" applyBorder="1" applyAlignment="1">
      <alignment horizontal="center"/>
    </xf>
    <xf numFmtId="0" fontId="33" fillId="2" borderId="83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2" borderId="84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 vertical="center"/>
    </xf>
    <xf numFmtId="0" fontId="34" fillId="3" borderId="11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3" borderId="85" xfId="0" applyFont="1" applyFill="1" applyBorder="1" applyAlignment="1">
      <alignment horizontal="center" vertical="center"/>
    </xf>
    <xf numFmtId="0" fontId="34" fillId="3" borderId="85" xfId="0" applyFont="1" applyFill="1" applyBorder="1" applyAlignment="1">
      <alignment horizontal="center" vertical="center" wrapText="1"/>
    </xf>
    <xf numFmtId="3" fontId="37" fillId="2" borderId="48" xfId="0" applyNumberFormat="1" applyFont="1" applyFill="1" applyBorder="1" applyAlignment="1">
      <alignment horizontal="right" vertical="center" wrapText="1"/>
    </xf>
    <xf numFmtId="0" fontId="42" fillId="2" borderId="0" xfId="0" applyFont="1" applyFill="1" applyAlignment="1">
      <alignment horizontal="left" vertical="center" wrapText="1"/>
    </xf>
    <xf numFmtId="3" fontId="36" fillId="2" borderId="48" xfId="0" applyNumberFormat="1" applyFont="1" applyFill="1" applyBorder="1" applyAlignment="1" applyProtection="1">
      <alignment horizontal="right" vertical="center" wrapText="1"/>
      <protection locked="0"/>
    </xf>
    <xf numFmtId="0" fontId="42" fillId="2" borderId="52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vertical="center" wrapText="1"/>
    </xf>
    <xf numFmtId="0" fontId="37" fillId="2" borderId="45" xfId="0" applyFont="1" applyFill="1" applyBorder="1" applyAlignment="1">
      <alignment horizontal="justify" vertical="center" wrapText="1"/>
    </xf>
    <xf numFmtId="0" fontId="37" fillId="2" borderId="46" xfId="0" applyFont="1" applyFill="1" applyBorder="1" applyAlignment="1">
      <alignment horizontal="justify" vertical="center" wrapText="1"/>
    </xf>
    <xf numFmtId="3" fontId="37" fillId="2" borderId="47" xfId="0" applyNumberFormat="1" applyFont="1" applyFill="1" applyBorder="1" applyAlignment="1">
      <alignment vertical="center" wrapText="1"/>
    </xf>
    <xf numFmtId="0" fontId="33" fillId="0" borderId="10" xfId="0" applyFont="1" applyBorder="1" applyAlignment="1" applyProtection="1">
      <alignment horizontal="center"/>
      <protection locked="0"/>
    </xf>
    <xf numFmtId="169" fontId="37" fillId="2" borderId="48" xfId="0" applyNumberFormat="1" applyFont="1" applyFill="1" applyBorder="1" applyAlignment="1">
      <alignment horizontal="right" vertical="center" wrapText="1"/>
    </xf>
    <xf numFmtId="0" fontId="41" fillId="2" borderId="42" xfId="0" applyFont="1" applyFill="1" applyBorder="1" applyAlignment="1">
      <alignment horizontal="left" vertical="center" wrapText="1"/>
    </xf>
    <xf numFmtId="0" fontId="41" fillId="2" borderId="86" xfId="0" applyFont="1" applyFill="1" applyBorder="1" applyAlignment="1">
      <alignment horizontal="left" vertical="center" wrapText="1"/>
    </xf>
    <xf numFmtId="3" fontId="37" fillId="2" borderId="44" xfId="0" applyNumberFormat="1" applyFont="1" applyFill="1" applyBorder="1" applyAlignment="1">
      <alignment horizontal="right" vertical="center" wrapText="1"/>
    </xf>
    <xf numFmtId="0" fontId="34" fillId="3" borderId="68" xfId="0" applyFont="1" applyFill="1" applyBorder="1" applyAlignment="1">
      <alignment horizontal="center" vertical="center"/>
    </xf>
    <xf numFmtId="0" fontId="34" fillId="3" borderId="68" xfId="0" applyFont="1" applyFill="1" applyBorder="1" applyAlignment="1">
      <alignment horizontal="center" vertical="center" wrapText="1"/>
    </xf>
    <xf numFmtId="0" fontId="34" fillId="3" borderId="68" xfId="0" applyFont="1" applyFill="1" applyBorder="1" applyAlignment="1">
      <alignment horizontal="center" vertical="center" wrapText="1"/>
    </xf>
    <xf numFmtId="0" fontId="37" fillId="2" borderId="52" xfId="0" applyFont="1" applyFill="1" applyBorder="1" applyAlignment="1">
      <alignment horizontal="left" vertical="top"/>
    </xf>
    <xf numFmtId="0" fontId="37" fillId="2" borderId="53" xfId="0" applyFont="1" applyFill="1" applyBorder="1" applyAlignment="1">
      <alignment horizontal="left" vertical="top"/>
    </xf>
    <xf numFmtId="3" fontId="37" fillId="2" borderId="48" xfId="0" applyNumberFormat="1" applyFont="1" applyFill="1" applyBorder="1" applyAlignment="1">
      <alignment horizontal="right" vertical="top"/>
    </xf>
    <xf numFmtId="0" fontId="37" fillId="2" borderId="52" xfId="0" applyFont="1" applyFill="1" applyBorder="1" applyAlignment="1">
      <alignment horizontal="left" vertical="top" wrapText="1" indent="2"/>
    </xf>
    <xf numFmtId="0" fontId="37" fillId="2" borderId="53" xfId="0" applyFont="1" applyFill="1" applyBorder="1" applyAlignment="1">
      <alignment horizontal="left" vertical="top" wrapText="1" indent="2"/>
    </xf>
    <xf numFmtId="3" fontId="37" fillId="2" borderId="48" xfId="0" applyNumberFormat="1" applyFont="1" applyFill="1" applyBorder="1" applyAlignment="1">
      <alignment horizontal="right" vertical="top" wrapText="1"/>
    </xf>
    <xf numFmtId="0" fontId="36" fillId="2" borderId="52" xfId="0" applyFont="1" applyFill="1" applyBorder="1" applyAlignment="1">
      <alignment horizontal="left" vertical="top"/>
    </xf>
    <xf numFmtId="0" fontId="36" fillId="2" borderId="53" xfId="0" applyFont="1" applyFill="1" applyBorder="1" applyAlignment="1">
      <alignment horizontal="justify" vertical="top"/>
    </xf>
    <xf numFmtId="3" fontId="36" fillId="2" borderId="48" xfId="0" applyNumberFormat="1" applyFont="1" applyFill="1" applyBorder="1" applyAlignment="1">
      <alignment horizontal="right" vertical="top" wrapText="1"/>
    </xf>
    <xf numFmtId="3" fontId="36" fillId="2" borderId="48" xfId="0" applyNumberFormat="1" applyFont="1" applyFill="1" applyBorder="1" applyAlignment="1">
      <alignment horizontal="right" vertical="top"/>
    </xf>
    <xf numFmtId="0" fontId="37" fillId="0" borderId="45" xfId="0" applyFont="1" applyBorder="1" applyAlignment="1">
      <alignment vertical="top" wrapText="1"/>
    </xf>
    <xf numFmtId="0" fontId="37" fillId="0" borderId="46" xfId="0" applyFont="1" applyBorder="1" applyAlignment="1">
      <alignment vertical="top" wrapText="1"/>
    </xf>
    <xf numFmtId="3" fontId="37" fillId="0" borderId="47" xfId="0" applyNumberFormat="1" applyFont="1" applyBorder="1" applyAlignment="1">
      <alignment horizontal="right" vertical="top"/>
    </xf>
    <xf numFmtId="0" fontId="36" fillId="2" borderId="52" xfId="0" applyFont="1" applyFill="1" applyBorder="1" applyAlignment="1">
      <alignment horizontal="left" vertical="top"/>
    </xf>
    <xf numFmtId="0" fontId="36" fillId="2" borderId="53" xfId="0" applyFont="1" applyFill="1" applyBorder="1" applyAlignment="1">
      <alignment horizontal="left" vertical="top"/>
    </xf>
    <xf numFmtId="3" fontId="44" fillId="2" borderId="48" xfId="0" applyNumberFormat="1" applyFont="1" applyFill="1" applyBorder="1" applyAlignment="1">
      <alignment horizontal="right" vertical="top" wrapText="1"/>
    </xf>
    <xf numFmtId="3" fontId="45" fillId="2" borderId="48" xfId="0" applyNumberFormat="1" applyFont="1" applyFill="1" applyBorder="1" applyAlignment="1">
      <alignment horizontal="right" vertical="top" wrapText="1"/>
    </xf>
    <xf numFmtId="169" fontId="36" fillId="2" borderId="48" xfId="0" applyNumberFormat="1" applyFont="1" applyFill="1" applyBorder="1" applyAlignment="1">
      <alignment horizontal="right" vertical="top" wrapText="1"/>
    </xf>
    <xf numFmtId="3" fontId="45" fillId="2" borderId="48" xfId="0" applyNumberFormat="1" applyFont="1" applyFill="1" applyBorder="1" applyAlignment="1">
      <alignment horizontal="right" vertical="top"/>
    </xf>
    <xf numFmtId="0" fontId="37" fillId="0" borderId="42" xfId="0" applyFont="1" applyBorder="1" applyAlignment="1">
      <alignment horizontal="left" vertical="top" wrapText="1"/>
    </xf>
    <xf numFmtId="0" fontId="37" fillId="0" borderId="43" xfId="0" applyFont="1" applyBorder="1" applyAlignment="1">
      <alignment horizontal="left" vertical="top" wrapText="1"/>
    </xf>
    <xf numFmtId="3" fontId="37" fillId="0" borderId="44" xfId="0" applyNumberFormat="1" applyFont="1" applyBorder="1" applyAlignment="1">
      <alignment horizontal="right" vertical="top"/>
    </xf>
  </cellXfs>
  <cellStyles count="5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  <cellStyle name="Normal 9" xfId="4" xr:uid="{A5FD175F-99CC-4DA9-8652-4BB846D774AB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166688</xdr:rowOff>
    </xdr:from>
    <xdr:to>
      <xdr:col>2</xdr:col>
      <xdr:colOff>695854</xdr:colOff>
      <xdr:row>4</xdr:row>
      <xdr:rowOff>170440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6688"/>
          <a:ext cx="3005667" cy="10038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2237183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3C959-8073-4036-A7C4-58A4E70FD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513408" cy="895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26604</xdr:colOff>
      <xdr:row>0</xdr:row>
      <xdr:rowOff>22006</xdr:rowOff>
    </xdr:from>
    <xdr:to>
      <xdr:col>1</xdr:col>
      <xdr:colOff>2235212</xdr:colOff>
      <xdr:row>4</xdr:row>
      <xdr:rowOff>155356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D2871-A683-4851-BA87-BD840D465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4" y="22006"/>
          <a:ext cx="2513408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2237183</xdr:colOff>
      <xdr:row>4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AC8AF1-F86B-4852-BF79-5961F5EDA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513408" cy="895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144341</xdr:colOff>
      <xdr:row>0</xdr:row>
      <xdr:rowOff>90855</xdr:rowOff>
    </xdr:from>
    <xdr:to>
      <xdr:col>1</xdr:col>
      <xdr:colOff>2350321</xdr:colOff>
      <xdr:row>5</xdr:row>
      <xdr:rowOff>19783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2E6D9F-D292-478E-ADE1-E5B201313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41" y="90855"/>
          <a:ext cx="2510780" cy="8814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</xdr:colOff>
      <xdr:row>0</xdr:row>
      <xdr:rowOff>24493</xdr:rowOff>
    </xdr:from>
    <xdr:to>
      <xdr:col>1</xdr:col>
      <xdr:colOff>2233403</xdr:colOff>
      <xdr:row>4</xdr:row>
      <xdr:rowOff>139525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133CC-96F3-468C-A89E-176A83507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" y="24493"/>
          <a:ext cx="2513711" cy="87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20516</xdr:colOff>
      <xdr:row>0</xdr:row>
      <xdr:rowOff>24180</xdr:rowOff>
    </xdr:from>
    <xdr:to>
      <xdr:col>1</xdr:col>
      <xdr:colOff>2226496</xdr:colOff>
      <xdr:row>4</xdr:row>
      <xdr:rowOff>143608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410106-DD8B-4FFF-8ED6-0DA015CE3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" y="24180"/>
          <a:ext cx="2510780" cy="88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2237183</xdr:colOff>
      <xdr:row>4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1AA8E6-8499-46C5-BF0A-6B73F5BE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513408" cy="8953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2249942</xdr:colOff>
      <xdr:row>4</xdr:row>
      <xdr:rowOff>129686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387DE-411A-4E77-A600-4F60C78E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2516642" cy="872636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</xdr:colOff>
      <xdr:row>0</xdr:row>
      <xdr:rowOff>24493</xdr:rowOff>
    </xdr:from>
    <xdr:to>
      <xdr:col>1</xdr:col>
      <xdr:colOff>2233403</xdr:colOff>
      <xdr:row>4</xdr:row>
      <xdr:rowOff>139525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BC9D6-3D09-490D-B881-2E60C647E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" y="24493"/>
          <a:ext cx="2513711" cy="87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20516</xdr:colOff>
      <xdr:row>0</xdr:row>
      <xdr:rowOff>24180</xdr:rowOff>
    </xdr:from>
    <xdr:to>
      <xdr:col>1</xdr:col>
      <xdr:colOff>2226496</xdr:colOff>
      <xdr:row>4</xdr:row>
      <xdr:rowOff>143608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692637-1043-4D36-BC1D-CBC3D643C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" y="24180"/>
          <a:ext cx="2510780" cy="88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</xdr:colOff>
      <xdr:row>0</xdr:row>
      <xdr:rowOff>24493</xdr:rowOff>
    </xdr:from>
    <xdr:to>
      <xdr:col>1</xdr:col>
      <xdr:colOff>2233403</xdr:colOff>
      <xdr:row>4</xdr:row>
      <xdr:rowOff>139525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1FF3F5-4E32-47FB-A50F-E29D0F00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" y="24493"/>
          <a:ext cx="2513711" cy="87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20516</xdr:colOff>
      <xdr:row>0</xdr:row>
      <xdr:rowOff>24180</xdr:rowOff>
    </xdr:from>
    <xdr:to>
      <xdr:col>1</xdr:col>
      <xdr:colOff>2226496</xdr:colOff>
      <xdr:row>4</xdr:row>
      <xdr:rowOff>143608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164C60E-CCC1-43FE-9D26-0C9D915D7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" y="24180"/>
          <a:ext cx="2510780" cy="88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2237183</xdr:colOff>
      <xdr:row>4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79C67D-16DD-45C4-9E9B-53FB33964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513408" cy="8953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</xdr:colOff>
      <xdr:row>0</xdr:row>
      <xdr:rowOff>16329</xdr:rowOff>
    </xdr:from>
    <xdr:to>
      <xdr:col>1</xdr:col>
      <xdr:colOff>2228170</xdr:colOff>
      <xdr:row>4</xdr:row>
      <xdr:rowOff>129686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F524B7-7D7D-412C-B6FD-5C1351542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" y="16329"/>
          <a:ext cx="2516642" cy="87535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2249942</xdr:colOff>
      <xdr:row>4</xdr:row>
      <xdr:rowOff>129686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A3ADC9-FD39-4557-A45F-BDECCADBE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2516642" cy="872636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</xdr:colOff>
      <xdr:row>0</xdr:row>
      <xdr:rowOff>24493</xdr:rowOff>
    </xdr:from>
    <xdr:to>
      <xdr:col>1</xdr:col>
      <xdr:colOff>2233403</xdr:colOff>
      <xdr:row>4</xdr:row>
      <xdr:rowOff>139525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A4297F-F010-4A64-9F6A-4BFAEA3F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" y="24493"/>
          <a:ext cx="2513711" cy="87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20516</xdr:colOff>
      <xdr:row>0</xdr:row>
      <xdr:rowOff>24180</xdr:rowOff>
    </xdr:from>
    <xdr:to>
      <xdr:col>1</xdr:col>
      <xdr:colOff>2226496</xdr:colOff>
      <xdr:row>4</xdr:row>
      <xdr:rowOff>143608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75F61A-8284-41B1-BCA5-D8648BD1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" y="24180"/>
          <a:ext cx="2510780" cy="88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24492</xdr:colOff>
      <xdr:row>0</xdr:row>
      <xdr:rowOff>24493</xdr:rowOff>
    </xdr:from>
    <xdr:to>
      <xdr:col>1</xdr:col>
      <xdr:colOff>2233403</xdr:colOff>
      <xdr:row>4</xdr:row>
      <xdr:rowOff>139525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E58673-0C0F-487A-AC4A-2A89F8D0D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" y="24493"/>
          <a:ext cx="2513711" cy="877032"/>
        </a:xfrm>
        <a:prstGeom prst="rect">
          <a:avLst/>
        </a:prstGeom>
      </xdr:spPr>
    </xdr:pic>
    <xdr:clientData/>
  </xdr:twoCellAnchor>
  <xdr:twoCellAnchor editAs="oneCell">
    <xdr:from>
      <xdr:col>0</xdr:col>
      <xdr:colOff>20516</xdr:colOff>
      <xdr:row>0</xdr:row>
      <xdr:rowOff>24180</xdr:rowOff>
    </xdr:from>
    <xdr:to>
      <xdr:col>1</xdr:col>
      <xdr:colOff>2226496</xdr:colOff>
      <xdr:row>4</xdr:row>
      <xdr:rowOff>143608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E3523C5-9DC9-4593-BAA8-3194A9575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" y="24180"/>
          <a:ext cx="2510780" cy="88142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2237183</xdr:colOff>
      <xdr:row>4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A0934F-5CC2-4167-B18F-BC6C2786E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513408" cy="8953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156013</xdr:rowOff>
    </xdr:from>
    <xdr:to>
      <xdr:col>1</xdr:col>
      <xdr:colOff>2421392</xdr:colOff>
      <xdr:row>5</xdr:row>
      <xdr:rowOff>78870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E1BB2-98B4-45D7-BC77-B73AA49F5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6013"/>
          <a:ext cx="2516642" cy="8753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129339</xdr:colOff>
      <xdr:row>0</xdr:row>
      <xdr:rowOff>125329</xdr:rowOff>
    </xdr:from>
    <xdr:to>
      <xdr:col>1</xdr:col>
      <xdr:colOff>2338553</xdr:colOff>
      <xdr:row>5</xdr:row>
      <xdr:rowOff>52628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832C2F-8413-4399-AE3F-160409A0D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9" y="125329"/>
          <a:ext cx="2514014" cy="879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525950</xdr:colOff>
      <xdr:row>18</xdr:row>
      <xdr:rowOff>7435</xdr:rowOff>
    </xdr:from>
    <xdr:ext cx="3240695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5290F3B-D107-4516-B8A2-ED837A195F64}"/>
            </a:ext>
          </a:extLst>
        </xdr:cNvPr>
        <xdr:cNvSpPr/>
      </xdr:nvSpPr>
      <xdr:spPr>
        <a:xfrm>
          <a:off x="3983525" y="4684210"/>
          <a:ext cx="32406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85725</xdr:colOff>
      <xdr:row>0</xdr:row>
      <xdr:rowOff>57150</xdr:rowOff>
    </xdr:from>
    <xdr:to>
      <xdr:col>2</xdr:col>
      <xdr:colOff>618378</xdr:colOff>
      <xdr:row>4</xdr:row>
      <xdr:rowOff>65945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6413F4-9251-4A4A-AF0B-1D6E855CB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2732928" cy="9993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152401</xdr:rowOff>
    </xdr:from>
    <xdr:to>
      <xdr:col>2</xdr:col>
      <xdr:colOff>352425</xdr:colOff>
      <xdr:row>5</xdr:row>
      <xdr:rowOff>27039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456449-132B-4346-B253-D1E080FB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1"/>
          <a:ext cx="1924050" cy="827138"/>
        </a:xfrm>
        <a:prstGeom prst="rect">
          <a:avLst/>
        </a:prstGeom>
      </xdr:spPr>
    </xdr:pic>
    <xdr:clientData/>
  </xdr:twoCellAnchor>
  <xdr:oneCellAnchor>
    <xdr:from>
      <xdr:col>2</xdr:col>
      <xdr:colOff>1207230</xdr:colOff>
      <xdr:row>15</xdr:row>
      <xdr:rowOff>97923</xdr:rowOff>
    </xdr:from>
    <xdr:ext cx="3795847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E0A192B-ECD5-4710-8FEA-6A7BA1BC8161}"/>
            </a:ext>
          </a:extLst>
        </xdr:cNvPr>
        <xdr:cNvSpPr/>
      </xdr:nvSpPr>
      <xdr:spPr>
        <a:xfrm>
          <a:off x="2845530" y="3526923"/>
          <a:ext cx="37958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"NO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APLICA"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3</xdr:col>
      <xdr:colOff>146798</xdr:colOff>
      <xdr:row>4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E1B753-7C3A-4013-B217-7549B5548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2823323" cy="1143000"/>
        </a:xfrm>
        <a:prstGeom prst="rect">
          <a:avLst/>
        </a:prstGeom>
      </xdr:spPr>
    </xdr:pic>
    <xdr:clientData/>
  </xdr:twoCellAnchor>
  <xdr:oneCellAnchor>
    <xdr:from>
      <xdr:col>4</xdr:col>
      <xdr:colOff>678717</xdr:colOff>
      <xdr:row>14</xdr:row>
      <xdr:rowOff>123446</xdr:rowOff>
    </xdr:from>
    <xdr:ext cx="3795847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F953970-3EDF-4F28-933C-F3F9F6974ECB}"/>
            </a:ext>
          </a:extLst>
        </xdr:cNvPr>
        <xdr:cNvSpPr/>
      </xdr:nvSpPr>
      <xdr:spPr>
        <a:xfrm>
          <a:off x="4374417" y="4343021"/>
          <a:ext cx="37958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"NO APLICA"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113110</xdr:colOff>
      <xdr:row>0</xdr:row>
      <xdr:rowOff>53579</xdr:rowOff>
    </xdr:from>
    <xdr:to>
      <xdr:col>1</xdr:col>
      <xdr:colOff>2119312</xdr:colOff>
      <xdr:row>3</xdr:row>
      <xdr:rowOff>143051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72CFF3-EFB6-4052-9ECC-39DF0FFB3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10" y="53579"/>
          <a:ext cx="2006202" cy="660972"/>
        </a:xfrm>
        <a:prstGeom prst="rect">
          <a:avLst/>
        </a:prstGeom>
      </xdr:spPr>
    </xdr:pic>
    <xdr:clientData/>
  </xdr:twoCellAnchor>
  <xdr:oneCellAnchor>
    <xdr:from>
      <xdr:col>1</xdr:col>
      <xdr:colOff>113110</xdr:colOff>
      <xdr:row>37</xdr:row>
      <xdr:rowOff>53579</xdr:rowOff>
    </xdr:from>
    <xdr:ext cx="2006202" cy="660972"/>
    <xdr:pic>
      <xdr:nvPicPr>
        <xdr:cNvPr id="3" name="Imagen 2">
          <a:extLst>
            <a:ext uri="{FF2B5EF4-FFF2-40B4-BE49-F238E27FC236}">
              <a16:creationId xmlns:a16="http://schemas.microsoft.com/office/drawing/2014/main" id="{2A62CAD4-1F3E-4AB0-8D80-A629A03BD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10" y="7178279"/>
          <a:ext cx="2006202" cy="66097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2</xdr:col>
      <xdr:colOff>457200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5E124B-CD54-4688-AEAB-7DBD0C48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0"/>
          <a:ext cx="2609849" cy="733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47627</xdr:rowOff>
    </xdr:from>
    <xdr:to>
      <xdr:col>2</xdr:col>
      <xdr:colOff>419101</xdr:colOff>
      <xdr:row>4</xdr:row>
      <xdr:rowOff>166847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FBC77E-A8F4-45E3-9997-2D757206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47627"/>
          <a:ext cx="2638424" cy="8812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1</xdr:col>
      <xdr:colOff>2295524</xdr:colOff>
      <xdr:row>5</xdr:row>
      <xdr:rowOff>69396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15F339-1EE5-4017-9BB2-BD01BDC7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0"/>
          <a:ext cx="2514599" cy="8885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227254</xdr:colOff>
      <xdr:row>0</xdr:row>
      <xdr:rowOff>152710</xdr:rowOff>
    </xdr:from>
    <xdr:to>
      <xdr:col>1</xdr:col>
      <xdr:colOff>2437053</xdr:colOff>
      <xdr:row>5</xdr:row>
      <xdr:rowOff>83062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6634C1-E0E0-4521-AB10-9664450B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54" y="152710"/>
          <a:ext cx="2514599" cy="8828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E.A.I.Det.%20LDF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EAPED.LDF.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(1)"/>
      <sheetName val="EAID (2)"/>
    </sheetNames>
    <sheetDataSet>
      <sheetData sheetId="0">
        <row r="42">
          <cell r="D42">
            <v>109193778</v>
          </cell>
          <cell r="E42">
            <v>5954785</v>
          </cell>
          <cell r="F42">
            <v>115148563</v>
          </cell>
          <cell r="G42">
            <v>114939907</v>
          </cell>
          <cell r="H42">
            <v>85744769</v>
          </cell>
          <cell r="I42">
            <v>-23449009</v>
          </cell>
        </row>
      </sheetData>
      <sheetData sheetId="1"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1872</v>
          </cell>
          <cell r="H32">
            <v>1872</v>
          </cell>
          <cell r="I32">
            <v>1872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NE COG"/>
      <sheetName val="EAPED NE COG (2)"/>
      <sheetName val="EAPED NE COG (3)"/>
      <sheetName val="EAPED E COG"/>
      <sheetName val="EAPED E COG (2)"/>
      <sheetName val="EAPED E COG (3)"/>
      <sheetName val="EAPED CA"/>
      <sheetName val="EAPED CF"/>
      <sheetName val="EAPED CF (2)"/>
      <sheetName val="EAPED CSPC"/>
    </sheetNames>
    <sheetDataSet>
      <sheetData sheetId="0">
        <row r="10">
          <cell r="C10">
            <v>109193778</v>
          </cell>
          <cell r="D10">
            <v>5954509</v>
          </cell>
          <cell r="E10">
            <v>115148287</v>
          </cell>
          <cell r="F10">
            <v>79012152</v>
          </cell>
          <cell r="G10">
            <v>76291446</v>
          </cell>
          <cell r="H10">
            <v>36136135</v>
          </cell>
        </row>
      </sheetData>
      <sheetData sheetId="1">
        <row r="11">
          <cell r="C11">
            <v>34718903</v>
          </cell>
          <cell r="D11">
            <v>3701605</v>
          </cell>
          <cell r="E11">
            <v>38420508</v>
          </cell>
          <cell r="F11">
            <v>23181363</v>
          </cell>
          <cell r="G11">
            <v>23110894</v>
          </cell>
          <cell r="H11">
            <v>15239145</v>
          </cell>
        </row>
        <row r="21">
          <cell r="C21">
            <v>340700</v>
          </cell>
          <cell r="D21">
            <v>2697932</v>
          </cell>
          <cell r="E21">
            <v>3038631</v>
          </cell>
          <cell r="F21">
            <v>2072362</v>
          </cell>
          <cell r="G21">
            <v>2039882</v>
          </cell>
          <cell r="H21">
            <v>966269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</sheetData>
      <sheetData sheetId="2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</sheetData>
      <sheetData sheetId="3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</sheetData>
      <sheetData sheetId="4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</sheetData>
      <sheetData sheetId="5"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</sheetData>
      <sheetData sheetId="6" refreshError="1"/>
      <sheetData sheetId="7">
        <row r="10">
          <cell r="C10">
            <v>109193778</v>
          </cell>
          <cell r="D10">
            <v>5954509</v>
          </cell>
          <cell r="E10">
            <v>115148287</v>
          </cell>
          <cell r="F10">
            <v>79012152</v>
          </cell>
          <cell r="G10">
            <v>76291446</v>
          </cell>
          <cell r="H10">
            <v>36136135</v>
          </cell>
        </row>
      </sheetData>
      <sheetData sheetId="8"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3"/>
  <sheetViews>
    <sheetView topLeftCell="A17" zoomScale="70" zoomScaleNormal="70" zoomScaleSheetLayoutView="65" zoomScalePageLayoutView="80" workbookViewId="0">
      <selection activeCell="G20" sqref="G20:H20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37.85546875" style="2" customWidth="1"/>
    <col min="4" max="5" width="25.7109375" style="2" customWidth="1"/>
    <col min="6" max="6" width="11" style="45" customWidth="1"/>
    <col min="7" max="7" width="32.7109375" style="2" customWidth="1"/>
    <col min="8" max="8" width="27.5703125" style="2" customWidth="1"/>
    <col min="9" max="10" width="25.7109375" style="2" customWidth="1"/>
    <col min="11" max="11" width="4.85546875" style="6" customWidth="1"/>
    <col min="12" max="12" width="1.7109375" style="3" customWidth="1"/>
    <col min="13" max="16384" width="11.42578125" style="2"/>
  </cols>
  <sheetData>
    <row r="1" spans="1:12" ht="20.100000000000001" customHeight="1">
      <c r="A1" s="74" t="s">
        <v>141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"/>
    </row>
    <row r="2" spans="1:12" ht="20.100000000000001" customHeight="1">
      <c r="A2" s="74" t="s">
        <v>142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1"/>
    </row>
    <row r="3" spans="1:12" ht="20.100000000000001" customHeight="1">
      <c r="A3" s="74" t="s">
        <v>139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2" ht="20.100000000000001" customHeight="1">
      <c r="A4" s="74" t="s">
        <v>143</v>
      </c>
      <c r="B4" s="74"/>
      <c r="C4" s="74"/>
      <c r="D4" s="74"/>
      <c r="E4" s="74"/>
      <c r="F4" s="74"/>
      <c r="G4" s="74"/>
      <c r="H4" s="74"/>
      <c r="I4" s="74"/>
      <c r="J4" s="74"/>
      <c r="K4" s="74"/>
    </row>
    <row r="5" spans="1:12" ht="20.100000000000001" customHeight="1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2" ht="20.100000000000001" customHeight="1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2" ht="3" customHeight="1">
      <c r="A7" s="4"/>
      <c r="B7" s="4"/>
      <c r="C7" s="4"/>
      <c r="D7" s="4"/>
      <c r="E7" s="4"/>
      <c r="F7" s="5"/>
      <c r="G7" s="4"/>
      <c r="H7" s="4"/>
      <c r="I7" s="4"/>
      <c r="J7" s="4"/>
      <c r="K7" s="2"/>
      <c r="L7" s="1"/>
    </row>
    <row r="8" spans="1:12" ht="3" customHeight="1" thickBot="1">
      <c r="A8" s="4"/>
      <c r="B8" s="4"/>
      <c r="C8" s="4"/>
      <c r="D8" s="4"/>
      <c r="E8" s="4"/>
      <c r="F8" s="5"/>
      <c r="G8" s="4"/>
      <c r="H8" s="4"/>
      <c r="I8" s="4"/>
      <c r="J8" s="4"/>
    </row>
    <row r="9" spans="1:12" s="8" customFormat="1" ht="30" customHeight="1" thickBot="1">
      <c r="A9" s="78"/>
      <c r="B9" s="80" t="s">
        <v>1</v>
      </c>
      <c r="C9" s="80"/>
      <c r="D9" s="82" t="s">
        <v>2</v>
      </c>
      <c r="E9" s="83"/>
      <c r="F9" s="84"/>
      <c r="G9" s="80" t="s">
        <v>1</v>
      </c>
      <c r="H9" s="86"/>
      <c r="I9" s="69" t="s">
        <v>2</v>
      </c>
      <c r="J9" s="70"/>
      <c r="K9" s="71"/>
      <c r="L9" s="7"/>
    </row>
    <row r="10" spans="1:12" s="8" customFormat="1" ht="30" customHeight="1" thickBot="1">
      <c r="A10" s="79"/>
      <c r="B10" s="81"/>
      <c r="C10" s="81"/>
      <c r="D10" s="9">
        <v>2019</v>
      </c>
      <c r="E10" s="9">
        <v>2018</v>
      </c>
      <c r="F10" s="85"/>
      <c r="G10" s="81"/>
      <c r="H10" s="87"/>
      <c r="I10" s="9">
        <v>2019</v>
      </c>
      <c r="J10" s="72">
        <v>2018</v>
      </c>
      <c r="K10" s="73"/>
      <c r="L10" s="7"/>
    </row>
    <row r="11" spans="1:12" ht="3" customHeight="1">
      <c r="A11" s="10"/>
      <c r="B11" s="11"/>
      <c r="C11" s="11"/>
      <c r="D11" s="11"/>
      <c r="E11" s="11"/>
      <c r="F11" s="12"/>
      <c r="G11" s="11"/>
      <c r="H11" s="11"/>
      <c r="I11" s="11"/>
      <c r="J11" s="11"/>
      <c r="K11" s="13"/>
      <c r="L11" s="1"/>
    </row>
    <row r="12" spans="1:12" ht="15" customHeight="1">
      <c r="A12" s="14"/>
      <c r="B12" s="67" t="s">
        <v>3</v>
      </c>
      <c r="C12" s="67"/>
      <c r="D12" s="15"/>
      <c r="E12" s="16"/>
      <c r="F12" s="17"/>
      <c r="G12" s="67" t="s">
        <v>4</v>
      </c>
      <c r="H12" s="67"/>
      <c r="I12" s="18"/>
      <c r="J12" s="18"/>
      <c r="K12" s="19"/>
    </row>
    <row r="13" spans="1:12" ht="5.0999999999999996" customHeight="1">
      <c r="A13" s="14"/>
      <c r="B13" s="20"/>
      <c r="C13" s="18"/>
      <c r="D13" s="21"/>
      <c r="E13" s="21"/>
      <c r="F13" s="17"/>
      <c r="G13" s="20"/>
      <c r="H13" s="18"/>
      <c r="I13" s="22"/>
      <c r="J13" s="22"/>
      <c r="K13" s="19"/>
    </row>
    <row r="14" spans="1:12" ht="15" customHeight="1">
      <c r="A14" s="14"/>
      <c r="B14" s="63" t="s">
        <v>5</v>
      </c>
      <c r="C14" s="63"/>
      <c r="D14" s="21"/>
      <c r="E14" s="21"/>
      <c r="F14" s="17"/>
      <c r="G14" s="63" t="s">
        <v>6</v>
      </c>
      <c r="H14" s="63"/>
      <c r="I14" s="21"/>
      <c r="J14" s="21"/>
      <c r="K14" s="19"/>
    </row>
    <row r="15" spans="1:12" ht="5.0999999999999996" customHeight="1">
      <c r="A15" s="14"/>
      <c r="B15" s="23"/>
      <c r="C15" s="24"/>
      <c r="D15" s="21"/>
      <c r="E15" s="21"/>
      <c r="F15" s="17"/>
      <c r="G15" s="23"/>
      <c r="H15" s="24"/>
      <c r="I15" s="21"/>
      <c r="J15" s="21"/>
      <c r="K15" s="19"/>
    </row>
    <row r="16" spans="1:12" ht="15" customHeight="1">
      <c r="A16" s="56" t="s">
        <v>61</v>
      </c>
      <c r="B16" s="67" t="s">
        <v>7</v>
      </c>
      <c r="C16" s="67"/>
      <c r="D16" s="57">
        <f>SUM(D17:D23)</f>
        <v>10939090.620000001</v>
      </c>
      <c r="E16" s="57">
        <f>SUM(E17:E23)</f>
        <v>3673293.23</v>
      </c>
      <c r="F16" s="31" t="s">
        <v>61</v>
      </c>
      <c r="G16" s="67" t="s">
        <v>8</v>
      </c>
      <c r="H16" s="67"/>
      <c r="I16" s="57">
        <f>SUM(I17:I25)</f>
        <v>3857675.25</v>
      </c>
      <c r="J16" s="57">
        <f>SUM(J17:J25)</f>
        <v>7782415.2699999996</v>
      </c>
      <c r="K16" s="19"/>
    </row>
    <row r="17" spans="1:14" ht="15" customHeight="1">
      <c r="A17" s="52"/>
      <c r="B17" s="60" t="s">
        <v>63</v>
      </c>
      <c r="C17" s="60"/>
      <c r="D17" s="55">
        <v>500</v>
      </c>
      <c r="E17" s="55">
        <v>500</v>
      </c>
      <c r="F17" s="17"/>
      <c r="G17" s="60" t="s">
        <v>98</v>
      </c>
      <c r="H17" s="60"/>
      <c r="I17" s="55">
        <v>1099199.6599999999</v>
      </c>
      <c r="J17" s="55">
        <v>1319559.3999999999</v>
      </c>
      <c r="K17" s="19"/>
    </row>
    <row r="18" spans="1:14" ht="15" customHeight="1">
      <c r="A18" s="52"/>
      <c r="B18" s="60" t="s">
        <v>64</v>
      </c>
      <c r="C18" s="60"/>
      <c r="D18" s="55">
        <v>10938586.550000001</v>
      </c>
      <c r="E18" s="55">
        <v>3672789.16</v>
      </c>
      <c r="F18" s="17"/>
      <c r="G18" s="60" t="s">
        <v>99</v>
      </c>
      <c r="H18" s="60"/>
      <c r="I18" s="55">
        <v>2062922.26</v>
      </c>
      <c r="J18" s="55">
        <v>4346171.4400000004</v>
      </c>
      <c r="K18" s="19"/>
    </row>
    <row r="19" spans="1:14" ht="15" customHeight="1">
      <c r="A19" s="52"/>
      <c r="B19" s="60" t="s">
        <v>65</v>
      </c>
      <c r="C19" s="60"/>
      <c r="D19" s="55">
        <v>0</v>
      </c>
      <c r="E19" s="55">
        <v>0</v>
      </c>
      <c r="F19" s="17"/>
      <c r="G19" s="60" t="s">
        <v>100</v>
      </c>
      <c r="H19" s="60"/>
      <c r="I19" s="55">
        <v>0</v>
      </c>
      <c r="J19" s="55">
        <v>0</v>
      </c>
      <c r="K19" s="19"/>
    </row>
    <row r="20" spans="1:14" ht="15" customHeight="1">
      <c r="A20" s="52"/>
      <c r="B20" s="60" t="s">
        <v>66</v>
      </c>
      <c r="C20" s="60"/>
      <c r="D20" s="55">
        <v>4.07</v>
      </c>
      <c r="E20" s="55">
        <v>4.07</v>
      </c>
      <c r="F20" s="17"/>
      <c r="G20" s="60" t="s">
        <v>101</v>
      </c>
      <c r="H20" s="60"/>
      <c r="I20" s="55">
        <v>0</v>
      </c>
      <c r="J20" s="55">
        <v>0</v>
      </c>
      <c r="K20" s="19"/>
    </row>
    <row r="21" spans="1:14" ht="15" customHeight="1">
      <c r="A21" s="52"/>
      <c r="B21" s="60" t="s">
        <v>67</v>
      </c>
      <c r="C21" s="60"/>
      <c r="D21" s="55">
        <v>0</v>
      </c>
      <c r="E21" s="55">
        <v>0</v>
      </c>
      <c r="F21" s="17"/>
      <c r="G21" s="60" t="s">
        <v>102</v>
      </c>
      <c r="H21" s="60"/>
      <c r="I21" s="55">
        <v>212429.53</v>
      </c>
      <c r="J21" s="55">
        <v>1772197.93</v>
      </c>
      <c r="K21" s="19"/>
    </row>
    <row r="22" spans="1:14" ht="15" customHeight="1">
      <c r="A22" s="52"/>
      <c r="B22" s="60" t="s">
        <v>68</v>
      </c>
      <c r="C22" s="60"/>
      <c r="D22" s="55">
        <v>0</v>
      </c>
      <c r="E22" s="55">
        <v>0</v>
      </c>
      <c r="F22" s="17"/>
      <c r="G22" s="60" t="s">
        <v>103</v>
      </c>
      <c r="H22" s="60"/>
      <c r="I22" s="55">
        <v>0</v>
      </c>
      <c r="J22" s="55">
        <v>0</v>
      </c>
      <c r="K22" s="19"/>
    </row>
    <row r="23" spans="1:14" ht="15" customHeight="1">
      <c r="A23" s="52"/>
      <c r="B23" s="60" t="s">
        <v>69</v>
      </c>
      <c r="C23" s="60"/>
      <c r="D23" s="55">
        <v>0</v>
      </c>
      <c r="E23" s="55">
        <v>0</v>
      </c>
      <c r="F23" s="17"/>
      <c r="G23" s="60" t="s">
        <v>104</v>
      </c>
      <c r="H23" s="60"/>
      <c r="I23" s="59">
        <v>-306967.32</v>
      </c>
      <c r="J23" s="59">
        <v>-439729.32</v>
      </c>
      <c r="K23" s="19"/>
    </row>
    <row r="24" spans="1:14" s="3" customFormat="1" ht="15" customHeight="1">
      <c r="A24" s="56" t="s">
        <v>62</v>
      </c>
      <c r="B24" s="67" t="s">
        <v>9</v>
      </c>
      <c r="C24" s="67"/>
      <c r="D24" s="57">
        <f>SUM(D25:D31)</f>
        <v>30413765.490000002</v>
      </c>
      <c r="E24" s="57">
        <f>SUM(E25:E31)</f>
        <v>8331408.7800000003</v>
      </c>
      <c r="F24" s="17"/>
      <c r="G24" s="60" t="s">
        <v>105</v>
      </c>
      <c r="H24" s="60"/>
      <c r="I24" s="55">
        <v>0</v>
      </c>
      <c r="J24" s="55">
        <v>0</v>
      </c>
      <c r="K24" s="19"/>
      <c r="M24" s="2"/>
      <c r="N24" s="2"/>
    </row>
    <row r="25" spans="1:14" s="3" customFormat="1" ht="15" customHeight="1">
      <c r="A25" s="54"/>
      <c r="B25" s="60" t="s">
        <v>70</v>
      </c>
      <c r="C25" s="60"/>
      <c r="D25" s="55">
        <v>0</v>
      </c>
      <c r="E25" s="55">
        <v>0</v>
      </c>
      <c r="F25" s="17"/>
      <c r="G25" s="60" t="s">
        <v>106</v>
      </c>
      <c r="H25" s="60"/>
      <c r="I25" s="55">
        <v>790091.12</v>
      </c>
      <c r="J25" s="55">
        <v>784215.82</v>
      </c>
      <c r="K25" s="19"/>
      <c r="M25" s="2"/>
      <c r="N25" s="2"/>
    </row>
    <row r="26" spans="1:14" s="3" customFormat="1" ht="15" customHeight="1">
      <c r="A26" s="54"/>
      <c r="B26" s="60" t="s">
        <v>71</v>
      </c>
      <c r="C26" s="60"/>
      <c r="D26" s="55">
        <v>29199138</v>
      </c>
      <c r="E26" s="55">
        <v>7324639.8799999999</v>
      </c>
      <c r="F26" s="31" t="s">
        <v>62</v>
      </c>
      <c r="G26" s="67" t="s">
        <v>10</v>
      </c>
      <c r="H26" s="67"/>
      <c r="I26" s="57">
        <f>SUM(I27:I29)</f>
        <v>0</v>
      </c>
      <c r="J26" s="57">
        <f>SUM(J27:J29)</f>
        <v>0</v>
      </c>
      <c r="K26" s="19"/>
      <c r="M26" s="2"/>
      <c r="N26" s="2"/>
    </row>
    <row r="27" spans="1:14" s="3" customFormat="1" ht="15" customHeight="1">
      <c r="A27" s="54"/>
      <c r="B27" s="60" t="s">
        <v>72</v>
      </c>
      <c r="C27" s="60"/>
      <c r="D27" s="55">
        <v>940602.82</v>
      </c>
      <c r="E27" s="55">
        <v>842080.24</v>
      </c>
      <c r="F27" s="17"/>
      <c r="G27" s="60" t="s">
        <v>108</v>
      </c>
      <c r="H27" s="60"/>
      <c r="I27" s="55">
        <v>0</v>
      </c>
      <c r="J27" s="55">
        <v>0</v>
      </c>
      <c r="K27" s="19"/>
      <c r="M27" s="2"/>
      <c r="N27" s="2"/>
    </row>
    <row r="28" spans="1:14" s="3" customFormat="1" ht="14.25">
      <c r="A28" s="54"/>
      <c r="B28" s="60" t="s">
        <v>73</v>
      </c>
      <c r="C28" s="60"/>
      <c r="D28" s="55">
        <v>0</v>
      </c>
      <c r="E28" s="55">
        <v>0</v>
      </c>
      <c r="F28" s="17"/>
      <c r="G28" s="60" t="s">
        <v>140</v>
      </c>
      <c r="H28" s="60"/>
      <c r="I28" s="55">
        <v>0</v>
      </c>
      <c r="J28" s="55">
        <v>0</v>
      </c>
      <c r="K28" s="19"/>
      <c r="M28" s="2"/>
      <c r="N28" s="2"/>
    </row>
    <row r="29" spans="1:14" s="3" customFormat="1" ht="15" customHeight="1">
      <c r="A29" s="54"/>
      <c r="B29" s="60" t="s">
        <v>74</v>
      </c>
      <c r="C29" s="60"/>
      <c r="D29" s="55">
        <v>96018</v>
      </c>
      <c r="E29" s="55">
        <v>14318</v>
      </c>
      <c r="F29" s="17"/>
      <c r="G29" s="60" t="s">
        <v>109</v>
      </c>
      <c r="H29" s="60"/>
      <c r="I29" s="55">
        <v>0</v>
      </c>
      <c r="J29" s="55">
        <v>0</v>
      </c>
      <c r="K29" s="19"/>
      <c r="M29" s="2"/>
      <c r="N29" s="2"/>
    </row>
    <row r="30" spans="1:14" s="3" customFormat="1" ht="15" customHeight="1">
      <c r="A30" s="54"/>
      <c r="B30" s="60" t="s">
        <v>75</v>
      </c>
      <c r="C30" s="60"/>
      <c r="D30" s="55">
        <v>115305.66</v>
      </c>
      <c r="E30" s="55">
        <v>115455.66</v>
      </c>
      <c r="F30" s="31" t="s">
        <v>88</v>
      </c>
      <c r="G30" s="67" t="s">
        <v>12</v>
      </c>
      <c r="H30" s="67"/>
      <c r="I30" s="57">
        <f>SUM(I31:I32)</f>
        <v>0</v>
      </c>
      <c r="J30" s="57">
        <f>SUM(J31:J32)</f>
        <v>0</v>
      </c>
      <c r="K30" s="19"/>
      <c r="M30" s="2"/>
      <c r="N30" s="2"/>
    </row>
    <row r="31" spans="1:14" s="3" customFormat="1" ht="15" customHeight="1">
      <c r="A31" s="54"/>
      <c r="B31" s="60" t="s">
        <v>76</v>
      </c>
      <c r="C31" s="60"/>
      <c r="D31" s="55">
        <v>62701.01</v>
      </c>
      <c r="E31" s="55">
        <v>34915</v>
      </c>
      <c r="F31" s="17"/>
      <c r="G31" s="60" t="s">
        <v>110</v>
      </c>
      <c r="H31" s="60"/>
      <c r="I31" s="55">
        <v>0</v>
      </c>
      <c r="J31" s="55">
        <v>0</v>
      </c>
      <c r="K31" s="19"/>
      <c r="M31" s="2"/>
      <c r="N31" s="2"/>
    </row>
    <row r="32" spans="1:14" s="3" customFormat="1" ht="15" customHeight="1">
      <c r="A32" s="56" t="s">
        <v>88</v>
      </c>
      <c r="B32" s="67" t="s">
        <v>11</v>
      </c>
      <c r="C32" s="67"/>
      <c r="D32" s="57">
        <f>SUM(D33:D37)</f>
        <v>655609.01</v>
      </c>
      <c r="E32" s="57">
        <f>SUM(E33:E37)</f>
        <v>303829.07</v>
      </c>
      <c r="F32" s="17"/>
      <c r="G32" s="60" t="s">
        <v>111</v>
      </c>
      <c r="H32" s="60"/>
      <c r="I32" s="55">
        <v>0</v>
      </c>
      <c r="J32" s="55">
        <v>0</v>
      </c>
      <c r="K32" s="19"/>
      <c r="M32" s="2"/>
      <c r="N32" s="2"/>
    </row>
    <row r="33" spans="1:14" s="3" customFormat="1" ht="15" customHeight="1">
      <c r="A33" s="54"/>
      <c r="B33" s="60" t="s">
        <v>77</v>
      </c>
      <c r="C33" s="60"/>
      <c r="D33" s="55">
        <v>655609.01</v>
      </c>
      <c r="E33" s="55">
        <v>303829.07</v>
      </c>
      <c r="F33" s="31" t="s">
        <v>87</v>
      </c>
      <c r="G33" s="67" t="s">
        <v>14</v>
      </c>
      <c r="H33" s="67"/>
      <c r="I33" s="57">
        <v>0</v>
      </c>
      <c r="J33" s="57">
        <v>0</v>
      </c>
      <c r="K33" s="19"/>
      <c r="M33" s="2"/>
      <c r="N33" s="2"/>
    </row>
    <row r="34" spans="1:14" s="3" customFormat="1" ht="15" customHeight="1">
      <c r="A34" s="54"/>
      <c r="B34" s="60" t="s">
        <v>78</v>
      </c>
      <c r="C34" s="60"/>
      <c r="D34" s="55">
        <v>0</v>
      </c>
      <c r="E34" s="55">
        <v>0</v>
      </c>
      <c r="F34" s="31" t="s">
        <v>89</v>
      </c>
      <c r="G34" s="67" t="s">
        <v>16</v>
      </c>
      <c r="H34" s="67"/>
      <c r="I34" s="57">
        <f>SUM(I35:I37)</f>
        <v>0</v>
      </c>
      <c r="J34" s="57">
        <f>SUM(J35:J37)</f>
        <v>0</v>
      </c>
      <c r="K34" s="19"/>
      <c r="M34" s="2"/>
      <c r="N34" s="2"/>
    </row>
    <row r="35" spans="1:14" s="3" customFormat="1" ht="15" customHeight="1">
      <c r="A35" s="54"/>
      <c r="B35" s="60" t="s">
        <v>79</v>
      </c>
      <c r="C35" s="60"/>
      <c r="D35" s="55">
        <v>0</v>
      </c>
      <c r="E35" s="55">
        <v>0</v>
      </c>
      <c r="F35" s="17"/>
      <c r="G35" s="60" t="s">
        <v>112</v>
      </c>
      <c r="H35" s="60"/>
      <c r="I35" s="55">
        <v>0</v>
      </c>
      <c r="J35" s="55">
        <v>0</v>
      </c>
      <c r="K35" s="19"/>
      <c r="M35" s="2"/>
      <c r="N35" s="2"/>
    </row>
    <row r="36" spans="1:14" s="3" customFormat="1" ht="15" customHeight="1">
      <c r="A36" s="54"/>
      <c r="B36" s="60" t="s">
        <v>80</v>
      </c>
      <c r="C36" s="60"/>
      <c r="D36" s="55">
        <v>0</v>
      </c>
      <c r="E36" s="55">
        <v>0</v>
      </c>
      <c r="F36" s="17"/>
      <c r="G36" s="60" t="s">
        <v>113</v>
      </c>
      <c r="H36" s="60"/>
      <c r="I36" s="55">
        <v>0</v>
      </c>
      <c r="J36" s="55">
        <v>0</v>
      </c>
      <c r="K36" s="19"/>
      <c r="M36" s="2"/>
      <c r="N36" s="2"/>
    </row>
    <row r="37" spans="1:14" s="3" customFormat="1" ht="15" customHeight="1">
      <c r="A37" s="54"/>
      <c r="B37" s="60" t="s">
        <v>81</v>
      </c>
      <c r="C37" s="60"/>
      <c r="D37" s="55">
        <v>0</v>
      </c>
      <c r="E37" s="55">
        <v>0</v>
      </c>
      <c r="F37" s="17"/>
      <c r="G37" s="60" t="s">
        <v>114</v>
      </c>
      <c r="H37" s="60"/>
      <c r="I37" s="55">
        <v>0</v>
      </c>
      <c r="J37" s="55">
        <v>0</v>
      </c>
      <c r="K37" s="19"/>
      <c r="M37" s="2"/>
      <c r="N37" s="2"/>
    </row>
    <row r="38" spans="1:14" s="3" customFormat="1" ht="15" customHeight="1">
      <c r="A38" s="56" t="s">
        <v>87</v>
      </c>
      <c r="B38" s="67" t="s">
        <v>13</v>
      </c>
      <c r="C38" s="67"/>
      <c r="D38" s="57">
        <f>SUM(D39:D43)</f>
        <v>0</v>
      </c>
      <c r="E38" s="57">
        <f>SUM(E39:E43)</f>
        <v>0</v>
      </c>
      <c r="F38" s="31" t="s">
        <v>90</v>
      </c>
      <c r="G38" s="67" t="s">
        <v>18</v>
      </c>
      <c r="H38" s="67"/>
      <c r="I38" s="57">
        <f>SUM(I39:I44)</f>
        <v>0</v>
      </c>
      <c r="J38" s="57">
        <f>SUM(J39:J44)</f>
        <v>0</v>
      </c>
      <c r="K38" s="19"/>
      <c r="M38" s="2"/>
      <c r="N38" s="2"/>
    </row>
    <row r="39" spans="1:14" s="3" customFormat="1" ht="15" customHeight="1">
      <c r="A39" s="54"/>
      <c r="B39" s="60" t="s">
        <v>82</v>
      </c>
      <c r="C39" s="60"/>
      <c r="D39" s="55">
        <v>0</v>
      </c>
      <c r="E39" s="55">
        <v>0</v>
      </c>
      <c r="F39" s="17"/>
      <c r="G39" s="60" t="s">
        <v>115</v>
      </c>
      <c r="H39" s="60"/>
      <c r="I39" s="55">
        <v>0</v>
      </c>
      <c r="J39" s="55">
        <v>0</v>
      </c>
      <c r="K39" s="19"/>
      <c r="M39" s="2"/>
      <c r="N39" s="2"/>
    </row>
    <row r="40" spans="1:14" s="3" customFormat="1" ht="15" customHeight="1">
      <c r="A40" s="54"/>
      <c r="B40" s="60" t="s">
        <v>83</v>
      </c>
      <c r="C40" s="60"/>
      <c r="D40" s="55">
        <v>0</v>
      </c>
      <c r="E40" s="55">
        <v>0</v>
      </c>
      <c r="F40" s="17"/>
      <c r="G40" s="60" t="s">
        <v>116</v>
      </c>
      <c r="H40" s="60"/>
      <c r="I40" s="55">
        <v>0</v>
      </c>
      <c r="J40" s="55">
        <v>0</v>
      </c>
      <c r="K40" s="19"/>
      <c r="M40" s="2"/>
      <c r="N40" s="2"/>
    </row>
    <row r="41" spans="1:14" s="3" customFormat="1" ht="15" customHeight="1">
      <c r="A41" s="54"/>
      <c r="B41" s="60" t="s">
        <v>84</v>
      </c>
      <c r="C41" s="60"/>
      <c r="D41" s="55">
        <v>0</v>
      </c>
      <c r="E41" s="55">
        <v>0</v>
      </c>
      <c r="F41" s="17"/>
      <c r="G41" s="60" t="s">
        <v>117</v>
      </c>
      <c r="H41" s="60"/>
      <c r="I41" s="55">
        <v>0</v>
      </c>
      <c r="J41" s="55">
        <v>0</v>
      </c>
      <c r="K41" s="19"/>
      <c r="M41" s="2"/>
      <c r="N41" s="2"/>
    </row>
    <row r="42" spans="1:14" s="3" customFormat="1" ht="15" customHeight="1">
      <c r="A42" s="54"/>
      <c r="B42" s="60" t="s">
        <v>85</v>
      </c>
      <c r="C42" s="60"/>
      <c r="D42" s="55">
        <v>0</v>
      </c>
      <c r="E42" s="55">
        <v>0</v>
      </c>
      <c r="F42" s="17"/>
      <c r="G42" s="60" t="s">
        <v>118</v>
      </c>
      <c r="H42" s="60"/>
      <c r="I42" s="55">
        <v>0</v>
      </c>
      <c r="J42" s="55">
        <v>0</v>
      </c>
      <c r="K42" s="19"/>
      <c r="M42" s="2"/>
      <c r="N42" s="2"/>
    </row>
    <row r="43" spans="1:14" s="3" customFormat="1" ht="15" customHeight="1">
      <c r="A43" s="54"/>
      <c r="B43" s="60" t="s">
        <v>86</v>
      </c>
      <c r="C43" s="60"/>
      <c r="D43" s="55">
        <v>0</v>
      </c>
      <c r="E43" s="55">
        <v>0</v>
      </c>
      <c r="F43" s="17"/>
      <c r="G43" s="60" t="s">
        <v>119</v>
      </c>
      <c r="H43" s="60"/>
      <c r="I43" s="55">
        <v>0</v>
      </c>
      <c r="J43" s="55">
        <v>0</v>
      </c>
      <c r="K43" s="19"/>
      <c r="M43" s="2"/>
      <c r="N43" s="2"/>
    </row>
    <row r="44" spans="1:14" s="3" customFormat="1" ht="15" customHeight="1">
      <c r="A44" s="56" t="s">
        <v>89</v>
      </c>
      <c r="B44" s="67" t="s">
        <v>15</v>
      </c>
      <c r="C44" s="67"/>
      <c r="D44" s="57">
        <v>0</v>
      </c>
      <c r="E44" s="57">
        <v>0</v>
      </c>
      <c r="F44" s="17"/>
      <c r="G44" s="60" t="s">
        <v>120</v>
      </c>
      <c r="H44" s="60"/>
      <c r="I44" s="55">
        <v>0</v>
      </c>
      <c r="J44" s="55">
        <v>0</v>
      </c>
      <c r="K44" s="19"/>
      <c r="M44" s="2"/>
      <c r="N44" s="2"/>
    </row>
    <row r="45" spans="1:14" s="3" customFormat="1" ht="15.95" customHeight="1">
      <c r="A45" s="56" t="s">
        <v>90</v>
      </c>
      <c r="B45" s="67" t="s">
        <v>17</v>
      </c>
      <c r="C45" s="67"/>
      <c r="D45" s="57">
        <f>SUM(D46:D47)</f>
        <v>0</v>
      </c>
      <c r="E45" s="57">
        <f>SUM(E46:E47)</f>
        <v>0</v>
      </c>
      <c r="F45" s="31" t="s">
        <v>91</v>
      </c>
      <c r="G45" s="67" t="s">
        <v>20</v>
      </c>
      <c r="H45" s="67"/>
      <c r="I45" s="57">
        <f>SUM(I46:I48)</f>
        <v>921603.22</v>
      </c>
      <c r="J45" s="57">
        <f>SUM(J46:J48)</f>
        <v>3179012.28</v>
      </c>
      <c r="K45" s="19"/>
      <c r="M45" s="2"/>
      <c r="N45" s="2"/>
    </row>
    <row r="46" spans="1:14" s="3" customFormat="1" ht="15" customHeight="1">
      <c r="A46" s="54"/>
      <c r="B46" s="60" t="s">
        <v>92</v>
      </c>
      <c r="C46" s="60"/>
      <c r="D46" s="55">
        <v>0</v>
      </c>
      <c r="E46" s="55">
        <v>0</v>
      </c>
      <c r="F46" s="17"/>
      <c r="G46" s="60" t="s">
        <v>121</v>
      </c>
      <c r="H46" s="60"/>
      <c r="I46" s="55">
        <v>0</v>
      </c>
      <c r="J46" s="55">
        <v>0</v>
      </c>
      <c r="K46" s="19"/>
      <c r="M46" s="2"/>
      <c r="N46" s="2"/>
    </row>
    <row r="47" spans="1:14" s="3" customFormat="1" ht="15" customHeight="1">
      <c r="A47" s="54"/>
      <c r="B47" s="60" t="s">
        <v>93</v>
      </c>
      <c r="C47" s="60"/>
      <c r="D47" s="55">
        <v>0</v>
      </c>
      <c r="E47" s="55">
        <v>0</v>
      </c>
      <c r="F47" s="17"/>
      <c r="G47" s="60" t="s">
        <v>122</v>
      </c>
      <c r="H47" s="60"/>
      <c r="I47" s="55">
        <v>0</v>
      </c>
      <c r="J47" s="55">
        <v>0</v>
      </c>
      <c r="K47" s="19"/>
      <c r="M47" s="2"/>
      <c r="N47" s="2"/>
    </row>
    <row r="48" spans="1:14" s="3" customFormat="1" ht="15" customHeight="1">
      <c r="A48" s="56" t="s">
        <v>91</v>
      </c>
      <c r="B48" s="67" t="s">
        <v>19</v>
      </c>
      <c r="C48" s="67"/>
      <c r="D48" s="25">
        <f>SUM(D49:D52)</f>
        <v>0</v>
      </c>
      <c r="E48" s="25">
        <f>SUM(E49:E52)</f>
        <v>0</v>
      </c>
      <c r="F48" s="17"/>
      <c r="G48" s="60" t="s">
        <v>123</v>
      </c>
      <c r="H48" s="60"/>
      <c r="I48" s="55">
        <v>921603.22</v>
      </c>
      <c r="J48" s="55">
        <v>3179012.28</v>
      </c>
      <c r="K48" s="19"/>
      <c r="M48" s="2"/>
      <c r="N48" s="2"/>
    </row>
    <row r="49" spans="1:14" s="3" customFormat="1" ht="15" customHeight="1">
      <c r="A49" s="54"/>
      <c r="B49" s="60" t="s">
        <v>94</v>
      </c>
      <c r="C49" s="60"/>
      <c r="D49" s="55">
        <v>0</v>
      </c>
      <c r="E49" s="55">
        <v>0</v>
      </c>
      <c r="F49" s="31" t="s">
        <v>107</v>
      </c>
      <c r="G49" s="67" t="s">
        <v>21</v>
      </c>
      <c r="H49" s="67"/>
      <c r="I49" s="57">
        <f>SUM(I50:I52)</f>
        <v>38818.839999999997</v>
      </c>
      <c r="J49" s="57">
        <f>SUM(J50:J52)</f>
        <v>83810.02</v>
      </c>
      <c r="K49" s="19"/>
      <c r="M49" s="2"/>
      <c r="N49" s="2"/>
    </row>
    <row r="50" spans="1:14" s="3" customFormat="1" ht="15" customHeight="1">
      <c r="A50" s="54"/>
      <c r="B50" s="60" t="s">
        <v>95</v>
      </c>
      <c r="C50" s="60"/>
      <c r="D50" s="55">
        <v>0</v>
      </c>
      <c r="E50" s="55">
        <v>0</v>
      </c>
      <c r="F50" s="17"/>
      <c r="G50" s="60" t="s">
        <v>124</v>
      </c>
      <c r="H50" s="60"/>
      <c r="I50" s="55">
        <v>51261.52</v>
      </c>
      <c r="J50" s="55">
        <v>83810.02</v>
      </c>
      <c r="K50" s="19"/>
      <c r="M50" s="2"/>
      <c r="N50" s="2"/>
    </row>
    <row r="51" spans="1:14" s="3" customFormat="1" ht="15" customHeight="1">
      <c r="A51" s="54"/>
      <c r="B51" s="60" t="s">
        <v>96</v>
      </c>
      <c r="C51" s="60"/>
      <c r="D51" s="55">
        <v>0</v>
      </c>
      <c r="E51" s="55">
        <v>0</v>
      </c>
      <c r="F51" s="17"/>
      <c r="G51" s="60" t="s">
        <v>125</v>
      </c>
      <c r="H51" s="60"/>
      <c r="I51" s="55">
        <v>0</v>
      </c>
      <c r="J51" s="55">
        <v>0</v>
      </c>
      <c r="K51" s="19"/>
      <c r="M51" s="2"/>
      <c r="N51" s="2"/>
    </row>
    <row r="52" spans="1:14" s="3" customFormat="1" ht="15" customHeight="1">
      <c r="A52" s="54"/>
      <c r="B52" s="60" t="s">
        <v>97</v>
      </c>
      <c r="C52" s="60"/>
      <c r="D52" s="55">
        <v>0</v>
      </c>
      <c r="E52" s="55">
        <v>0</v>
      </c>
      <c r="F52" s="17"/>
      <c r="G52" s="60" t="s">
        <v>126</v>
      </c>
      <c r="H52" s="60"/>
      <c r="I52" s="59">
        <v>-12442.68</v>
      </c>
      <c r="J52" s="55">
        <v>0</v>
      </c>
      <c r="K52" s="19"/>
      <c r="M52" s="2"/>
      <c r="N52" s="2"/>
    </row>
    <row r="53" spans="1:14" s="3" customFormat="1" ht="8.1" customHeight="1">
      <c r="A53" s="14"/>
      <c r="B53" s="26"/>
      <c r="C53" s="27"/>
      <c r="D53" s="28"/>
      <c r="E53" s="28"/>
      <c r="F53" s="31"/>
      <c r="G53" s="20"/>
      <c r="H53" s="18"/>
      <c r="I53" s="32"/>
      <c r="J53" s="32"/>
      <c r="K53" s="19"/>
      <c r="M53" s="2"/>
      <c r="N53" s="2"/>
    </row>
    <row r="54" spans="1:14" s="3" customFormat="1" ht="15" customHeight="1">
      <c r="A54" s="56" t="s">
        <v>127</v>
      </c>
      <c r="B54" s="63" t="s">
        <v>22</v>
      </c>
      <c r="C54" s="63"/>
      <c r="D54" s="30">
        <f>D16+D24+D32+D38+D44+D45+D48</f>
        <v>42008465.119999997</v>
      </c>
      <c r="E54" s="30">
        <f>E16+E24+E32+E38+E44+E45+E48</f>
        <v>12308531.08</v>
      </c>
      <c r="F54" s="31" t="s">
        <v>128</v>
      </c>
      <c r="G54" s="63" t="s">
        <v>23</v>
      </c>
      <c r="H54" s="63"/>
      <c r="I54" s="30">
        <f>I16+I26+I30+I33+I34+I38+I45+I49</f>
        <v>4818097.3099999996</v>
      </c>
      <c r="J54" s="30">
        <f>J16+J26+J30+J33+J34+J38+J45+J49</f>
        <v>11045237.569999998</v>
      </c>
      <c r="K54" s="19"/>
      <c r="M54" s="2"/>
      <c r="N54" s="2"/>
    </row>
    <row r="55" spans="1:14" s="3" customFormat="1" ht="8.1" customHeight="1">
      <c r="A55" s="29"/>
      <c r="B55" s="20"/>
      <c r="C55" s="33"/>
      <c r="D55" s="32"/>
      <c r="E55" s="32"/>
      <c r="F55" s="17"/>
      <c r="G55" s="34"/>
      <c r="H55" s="27"/>
      <c r="I55" s="28"/>
      <c r="J55" s="28"/>
      <c r="K55" s="19"/>
      <c r="M55" s="2"/>
      <c r="N55" s="2"/>
    </row>
    <row r="56" spans="1:14" ht="15" customHeight="1">
      <c r="A56" s="58"/>
      <c r="B56" s="63" t="s">
        <v>24</v>
      </c>
      <c r="C56" s="63"/>
      <c r="D56" s="21"/>
      <c r="E56" s="21"/>
      <c r="F56" s="17"/>
      <c r="G56" s="63" t="s">
        <v>25</v>
      </c>
      <c r="H56" s="63"/>
      <c r="I56" s="21"/>
      <c r="J56" s="21"/>
      <c r="K56" s="19"/>
    </row>
    <row r="57" spans="1:14" ht="15" customHeight="1">
      <c r="A57" s="54" t="s">
        <v>61</v>
      </c>
      <c r="B57" s="66" t="s">
        <v>26</v>
      </c>
      <c r="C57" s="66"/>
      <c r="D57" s="55">
        <v>0</v>
      </c>
      <c r="E57" s="55">
        <v>0</v>
      </c>
      <c r="F57" s="17" t="s">
        <v>61</v>
      </c>
      <c r="G57" s="66" t="s">
        <v>27</v>
      </c>
      <c r="H57" s="66"/>
      <c r="I57" s="55">
        <v>0</v>
      </c>
      <c r="J57" s="55">
        <v>0</v>
      </c>
      <c r="K57" s="19"/>
      <c r="N57" s="37"/>
    </row>
    <row r="58" spans="1:14" ht="15" customHeight="1">
      <c r="A58" s="54" t="s">
        <v>62</v>
      </c>
      <c r="B58" s="66" t="s">
        <v>28</v>
      </c>
      <c r="C58" s="66"/>
      <c r="D58" s="55">
        <v>168280.06</v>
      </c>
      <c r="E58" s="55">
        <v>168280.06</v>
      </c>
      <c r="F58" s="17" t="s">
        <v>62</v>
      </c>
      <c r="G58" s="66" t="s">
        <v>29</v>
      </c>
      <c r="H58" s="66"/>
      <c r="I58" s="55">
        <v>0</v>
      </c>
      <c r="J58" s="55">
        <v>0</v>
      </c>
      <c r="K58" s="19"/>
    </row>
    <row r="59" spans="1:14" ht="15" customHeight="1">
      <c r="A59" s="54" t="s">
        <v>88</v>
      </c>
      <c r="B59" s="66" t="s">
        <v>30</v>
      </c>
      <c r="C59" s="66"/>
      <c r="D59" s="55">
        <v>208282871.03999999</v>
      </c>
      <c r="E59" s="55">
        <v>186975533.03999999</v>
      </c>
      <c r="F59" s="17" t="s">
        <v>88</v>
      </c>
      <c r="G59" s="66" t="s">
        <v>31</v>
      </c>
      <c r="H59" s="66"/>
      <c r="I59" s="55">
        <v>0</v>
      </c>
      <c r="J59" s="55">
        <v>0</v>
      </c>
      <c r="K59" s="19"/>
    </row>
    <row r="60" spans="1:14" ht="15" customHeight="1">
      <c r="A60" s="54" t="s">
        <v>87</v>
      </c>
      <c r="B60" s="66" t="s">
        <v>32</v>
      </c>
      <c r="C60" s="66"/>
      <c r="D60" s="55">
        <v>14882512.27</v>
      </c>
      <c r="E60" s="55">
        <v>12828914.25</v>
      </c>
      <c r="F60" s="17" t="s">
        <v>87</v>
      </c>
      <c r="G60" s="66" t="s">
        <v>33</v>
      </c>
      <c r="H60" s="66"/>
      <c r="I60" s="55">
        <v>0</v>
      </c>
      <c r="J60" s="55">
        <v>0</v>
      </c>
      <c r="K60" s="19"/>
    </row>
    <row r="61" spans="1:14" ht="15" customHeight="1">
      <c r="A61" s="54" t="s">
        <v>89</v>
      </c>
      <c r="B61" s="66" t="s">
        <v>34</v>
      </c>
      <c r="C61" s="66"/>
      <c r="D61" s="55">
        <v>4234708.76</v>
      </c>
      <c r="E61" s="55">
        <v>4215945</v>
      </c>
      <c r="F61" s="17" t="s">
        <v>89</v>
      </c>
      <c r="G61" s="66" t="s">
        <v>35</v>
      </c>
      <c r="H61" s="66"/>
      <c r="I61" s="55">
        <v>0</v>
      </c>
      <c r="J61" s="55">
        <v>0</v>
      </c>
      <c r="K61" s="19"/>
    </row>
    <row r="62" spans="1:14" ht="15" customHeight="1">
      <c r="A62" s="54" t="s">
        <v>90</v>
      </c>
      <c r="B62" s="66" t="s">
        <v>36</v>
      </c>
      <c r="C62" s="66"/>
      <c r="D62" s="59">
        <v>-2092091.06</v>
      </c>
      <c r="E62" s="59">
        <v>-1351162.32</v>
      </c>
      <c r="F62" s="17" t="s">
        <v>90</v>
      </c>
      <c r="G62" s="66" t="s">
        <v>37</v>
      </c>
      <c r="H62" s="66"/>
      <c r="I62" s="55">
        <v>0</v>
      </c>
      <c r="J62" s="55">
        <v>0</v>
      </c>
      <c r="K62" s="19"/>
    </row>
    <row r="63" spans="1:14" ht="15" customHeight="1">
      <c r="A63" s="54" t="s">
        <v>91</v>
      </c>
      <c r="B63" s="66" t="s">
        <v>38</v>
      </c>
      <c r="C63" s="66"/>
      <c r="D63" s="55">
        <v>0</v>
      </c>
      <c r="E63" s="55">
        <v>0</v>
      </c>
      <c r="F63" s="17"/>
      <c r="G63" s="26"/>
      <c r="H63" s="27"/>
      <c r="I63" s="28"/>
      <c r="J63" s="28"/>
      <c r="K63" s="19"/>
    </row>
    <row r="64" spans="1:14" ht="15" customHeight="1">
      <c r="A64" s="54" t="s">
        <v>107</v>
      </c>
      <c r="B64" s="66" t="s">
        <v>39</v>
      </c>
      <c r="C64" s="66"/>
      <c r="D64" s="55">
        <v>0</v>
      </c>
      <c r="E64" s="55">
        <v>0</v>
      </c>
      <c r="F64" s="31" t="s">
        <v>132</v>
      </c>
      <c r="G64" s="63" t="s">
        <v>40</v>
      </c>
      <c r="H64" s="63"/>
      <c r="I64" s="30">
        <f>SUM(I57:I62)</f>
        <v>0</v>
      </c>
      <c r="J64" s="30">
        <f>SUM(J57:J62)</f>
        <v>0</v>
      </c>
      <c r="K64" s="19"/>
    </row>
    <row r="65" spans="1:14" ht="15" customHeight="1">
      <c r="A65" s="54" t="s">
        <v>129</v>
      </c>
      <c r="B65" s="66" t="s">
        <v>41</v>
      </c>
      <c r="C65" s="66"/>
      <c r="D65" s="55">
        <v>0</v>
      </c>
      <c r="E65" s="55">
        <v>0</v>
      </c>
      <c r="F65" s="17"/>
      <c r="G65" s="20"/>
      <c r="H65" s="33"/>
      <c r="I65" s="32"/>
      <c r="J65" s="32"/>
      <c r="K65" s="19"/>
    </row>
    <row r="66" spans="1:14" ht="15" customHeight="1">
      <c r="A66" s="14"/>
      <c r="B66" s="26"/>
      <c r="C66" s="27"/>
      <c r="D66" s="28"/>
      <c r="E66" s="28"/>
      <c r="F66" s="31" t="s">
        <v>133</v>
      </c>
      <c r="G66" s="63" t="s">
        <v>42</v>
      </c>
      <c r="H66" s="63"/>
      <c r="I66" s="30">
        <f>I54+I64</f>
        <v>4818097.3099999996</v>
      </c>
      <c r="J66" s="30">
        <f>J54+J64</f>
        <v>11045237.569999998</v>
      </c>
      <c r="K66" s="19"/>
    </row>
    <row r="67" spans="1:14" ht="15" customHeight="1">
      <c r="A67" s="56" t="s">
        <v>130</v>
      </c>
      <c r="B67" s="63" t="s">
        <v>43</v>
      </c>
      <c r="C67" s="63"/>
      <c r="D67" s="30">
        <f>SUM(D57:D65)</f>
        <v>225476281.06999999</v>
      </c>
      <c r="E67" s="30">
        <f>SUM(E57:E65)</f>
        <v>202837510.03</v>
      </c>
      <c r="F67" s="31"/>
      <c r="G67" s="20"/>
      <c r="H67" s="35"/>
      <c r="I67" s="32"/>
      <c r="J67" s="32"/>
      <c r="K67" s="19"/>
    </row>
    <row r="68" spans="1:14" ht="15" customHeight="1">
      <c r="A68" s="14"/>
      <c r="B68" s="26"/>
      <c r="C68" s="20"/>
      <c r="D68" s="28"/>
      <c r="E68" s="28"/>
      <c r="F68" s="17"/>
      <c r="G68" s="67" t="s">
        <v>44</v>
      </c>
      <c r="H68" s="67"/>
      <c r="I68" s="28"/>
      <c r="J68" s="28"/>
      <c r="K68" s="19"/>
    </row>
    <row r="69" spans="1:14" ht="15" customHeight="1">
      <c r="A69" s="56" t="s">
        <v>131</v>
      </c>
      <c r="B69" s="63" t="s">
        <v>45</v>
      </c>
      <c r="C69" s="63"/>
      <c r="D69" s="30">
        <f>D54+D67</f>
        <v>267484746.19</v>
      </c>
      <c r="E69" s="30">
        <f>E54+E67</f>
        <v>215146041.11000001</v>
      </c>
      <c r="F69" s="17"/>
      <c r="G69" s="20"/>
      <c r="H69" s="35"/>
      <c r="I69" s="28"/>
      <c r="J69" s="28"/>
      <c r="K69" s="19"/>
    </row>
    <row r="70" spans="1:14" ht="15" customHeight="1">
      <c r="A70" s="14"/>
      <c r="B70" s="26"/>
      <c r="C70" s="26"/>
      <c r="D70" s="28"/>
      <c r="E70" s="28"/>
      <c r="F70" s="31" t="s">
        <v>134</v>
      </c>
      <c r="G70" s="63" t="s">
        <v>46</v>
      </c>
      <c r="H70" s="63"/>
      <c r="I70" s="30">
        <f>SUM(I72:I74)</f>
        <v>122724162</v>
      </c>
      <c r="J70" s="30">
        <f>SUM(J72:J74)</f>
        <v>101416824</v>
      </c>
      <c r="K70" s="19"/>
    </row>
    <row r="71" spans="1:14" s="6" customFormat="1" ht="8.1" customHeight="1">
      <c r="A71" s="14"/>
      <c r="B71" s="26"/>
      <c r="C71" s="26"/>
      <c r="D71" s="28"/>
      <c r="E71" s="28"/>
      <c r="F71" s="17"/>
      <c r="G71" s="26"/>
      <c r="H71" s="16"/>
      <c r="I71" s="28"/>
      <c r="J71" s="28"/>
      <c r="K71" s="19"/>
      <c r="L71" s="3"/>
      <c r="M71" s="2"/>
      <c r="N71" s="2"/>
    </row>
    <row r="72" spans="1:14" s="6" customFormat="1" ht="15" customHeight="1">
      <c r="A72" s="14"/>
      <c r="B72" s="26"/>
      <c r="C72" s="26"/>
      <c r="D72" s="28"/>
      <c r="E72" s="28"/>
      <c r="F72" s="17" t="s">
        <v>61</v>
      </c>
      <c r="G72" s="66" t="s">
        <v>47</v>
      </c>
      <c r="H72" s="66"/>
      <c r="I72" s="55">
        <v>0</v>
      </c>
      <c r="J72" s="55">
        <v>0</v>
      </c>
      <c r="K72" s="19"/>
      <c r="L72" s="3"/>
      <c r="M72" s="2"/>
      <c r="N72" s="2"/>
    </row>
    <row r="73" spans="1:14" s="6" customFormat="1" ht="15" customHeight="1">
      <c r="A73" s="14"/>
      <c r="B73" s="26"/>
      <c r="C73" s="68"/>
      <c r="D73" s="68"/>
      <c r="E73" s="28"/>
      <c r="F73" s="17" t="s">
        <v>62</v>
      </c>
      <c r="G73" s="66" t="s">
        <v>48</v>
      </c>
      <c r="H73" s="66"/>
      <c r="I73" s="55">
        <v>122724162</v>
      </c>
      <c r="J73" s="55">
        <v>101416824</v>
      </c>
      <c r="K73" s="19"/>
      <c r="L73" s="3"/>
      <c r="M73" s="2"/>
      <c r="N73" s="2"/>
    </row>
    <row r="74" spans="1:14" s="6" customFormat="1" ht="15" customHeight="1">
      <c r="A74" s="14"/>
      <c r="B74" s="26"/>
      <c r="C74" s="68"/>
      <c r="D74" s="68"/>
      <c r="E74" s="28"/>
      <c r="F74" s="17" t="s">
        <v>88</v>
      </c>
      <c r="G74" s="66" t="s">
        <v>49</v>
      </c>
      <c r="H74" s="66"/>
      <c r="I74" s="55">
        <v>0</v>
      </c>
      <c r="J74" s="55">
        <v>0</v>
      </c>
      <c r="K74" s="19"/>
      <c r="L74" s="3"/>
      <c r="M74" s="2"/>
      <c r="N74" s="2"/>
    </row>
    <row r="75" spans="1:14" s="6" customFormat="1" ht="8.1" customHeight="1">
      <c r="A75" s="14"/>
      <c r="B75" s="26"/>
      <c r="C75" s="68"/>
      <c r="D75" s="68"/>
      <c r="E75" s="28"/>
      <c r="F75" s="17"/>
      <c r="G75" s="26"/>
      <c r="H75" s="16"/>
      <c r="I75" s="28"/>
      <c r="J75" s="28"/>
      <c r="K75" s="19"/>
      <c r="L75" s="3"/>
      <c r="M75" s="2"/>
      <c r="N75" s="2"/>
    </row>
    <row r="76" spans="1:14" s="6" customFormat="1" ht="20.100000000000001" customHeight="1">
      <c r="A76" s="14"/>
      <c r="B76" s="26"/>
      <c r="C76" s="68"/>
      <c r="D76" s="68"/>
      <c r="E76" s="28"/>
      <c r="F76" s="31" t="s">
        <v>135</v>
      </c>
      <c r="G76" s="63" t="s">
        <v>50</v>
      </c>
      <c r="H76" s="63"/>
      <c r="I76" s="30">
        <f>SUM(I78:I82)</f>
        <v>139942486.44999999</v>
      </c>
      <c r="J76" s="30">
        <f>SUM(J78:J82)</f>
        <v>102683979.26000001</v>
      </c>
      <c r="K76" s="19"/>
      <c r="L76" s="3"/>
      <c r="M76" s="2"/>
      <c r="N76" s="2"/>
    </row>
    <row r="77" spans="1:14" ht="8.1" customHeight="1">
      <c r="A77" s="14"/>
      <c r="B77" s="26"/>
      <c r="C77" s="68"/>
      <c r="D77" s="68"/>
      <c r="E77" s="28"/>
      <c r="F77" s="17"/>
      <c r="G77" s="20"/>
      <c r="H77" s="16"/>
      <c r="I77" s="36"/>
      <c r="J77" s="36"/>
      <c r="K77" s="19"/>
    </row>
    <row r="78" spans="1:14" ht="14.25">
      <c r="A78" s="14"/>
      <c r="B78" s="26"/>
      <c r="C78" s="68"/>
      <c r="D78" s="68"/>
      <c r="E78" s="28"/>
      <c r="F78" s="17" t="s">
        <v>61</v>
      </c>
      <c r="G78" s="66" t="s">
        <v>51</v>
      </c>
      <c r="H78" s="66"/>
      <c r="I78" s="55">
        <v>37261059.189999998</v>
      </c>
      <c r="J78" s="55">
        <v>54644831.649999999</v>
      </c>
      <c r="K78" s="19"/>
    </row>
    <row r="79" spans="1:14" ht="14.25">
      <c r="A79" s="14"/>
      <c r="B79" s="26"/>
      <c r="C79" s="68"/>
      <c r="D79" s="68"/>
      <c r="E79" s="28"/>
      <c r="F79" s="17" t="s">
        <v>62</v>
      </c>
      <c r="G79" s="66" t="s">
        <v>52</v>
      </c>
      <c r="H79" s="66"/>
      <c r="I79" s="55">
        <v>102449888.89</v>
      </c>
      <c r="J79" s="55">
        <v>47805057.240000002</v>
      </c>
      <c r="K79" s="19"/>
    </row>
    <row r="80" spans="1:14" s="6" customFormat="1" ht="14.25">
      <c r="A80" s="14"/>
      <c r="B80" s="26"/>
      <c r="C80" s="68"/>
      <c r="D80" s="68"/>
      <c r="E80" s="28"/>
      <c r="F80" s="17" t="s">
        <v>88</v>
      </c>
      <c r="G80" s="66" t="s">
        <v>53</v>
      </c>
      <c r="H80" s="66"/>
      <c r="I80" s="55">
        <v>0</v>
      </c>
      <c r="J80" s="55">
        <v>0</v>
      </c>
      <c r="K80" s="19"/>
      <c r="L80" s="3"/>
      <c r="M80" s="2"/>
      <c r="N80" s="2"/>
    </row>
    <row r="81" spans="1:14" s="6" customFormat="1" ht="14.25">
      <c r="A81" s="14"/>
      <c r="B81" s="26"/>
      <c r="C81" s="26"/>
      <c r="D81" s="28"/>
      <c r="E81" s="28"/>
      <c r="F81" s="17" t="s">
        <v>87</v>
      </c>
      <c r="G81" s="66" t="s">
        <v>54</v>
      </c>
      <c r="H81" s="66"/>
      <c r="I81" s="55">
        <v>0</v>
      </c>
      <c r="J81" s="55">
        <v>0</v>
      </c>
      <c r="K81" s="19"/>
      <c r="L81" s="3"/>
      <c r="M81" s="2"/>
      <c r="N81" s="2"/>
    </row>
    <row r="82" spans="1:14" s="6" customFormat="1" ht="14.25">
      <c r="A82" s="14"/>
      <c r="B82" s="26"/>
      <c r="C82" s="26"/>
      <c r="D82" s="28"/>
      <c r="E82" s="28"/>
      <c r="F82" s="17" t="s">
        <v>89</v>
      </c>
      <c r="G82" s="66" t="s">
        <v>55</v>
      </c>
      <c r="H82" s="66"/>
      <c r="I82" s="55">
        <v>231538.37</v>
      </c>
      <c r="J82" s="55">
        <v>234090.37</v>
      </c>
      <c r="K82" s="19"/>
      <c r="L82" s="3"/>
      <c r="M82" s="2"/>
      <c r="N82" s="2"/>
    </row>
    <row r="83" spans="1:14" s="6" customFormat="1" ht="8.1" customHeight="1">
      <c r="A83" s="14"/>
      <c r="B83" s="26"/>
      <c r="C83" s="26"/>
      <c r="D83" s="28"/>
      <c r="E83" s="28"/>
      <c r="F83" s="17"/>
      <c r="G83" s="26"/>
      <c r="H83" s="16"/>
      <c r="I83" s="28"/>
      <c r="J83" s="28"/>
      <c r="K83" s="19"/>
      <c r="L83" s="3"/>
      <c r="M83" s="2"/>
      <c r="N83" s="2"/>
    </row>
    <row r="84" spans="1:14" ht="15">
      <c r="A84" s="14"/>
      <c r="B84" s="26"/>
      <c r="C84" s="26"/>
      <c r="D84" s="28"/>
      <c r="E84" s="28"/>
      <c r="F84" s="31" t="s">
        <v>136</v>
      </c>
      <c r="G84" s="63" t="s">
        <v>56</v>
      </c>
      <c r="H84" s="63"/>
      <c r="I84" s="30">
        <f>SUM(I86:I87)</f>
        <v>0</v>
      </c>
      <c r="J84" s="30">
        <f>SUM(J86:J87)</f>
        <v>0</v>
      </c>
      <c r="K84" s="19"/>
    </row>
    <row r="85" spans="1:14" ht="8.1" customHeight="1">
      <c r="A85" s="14"/>
      <c r="B85" s="26"/>
      <c r="C85" s="26"/>
      <c r="D85" s="28"/>
      <c r="E85" s="28"/>
      <c r="F85" s="17"/>
      <c r="G85" s="26"/>
      <c r="H85" s="16"/>
      <c r="I85" s="28"/>
      <c r="J85" s="28"/>
      <c r="K85" s="19"/>
    </row>
    <row r="86" spans="1:14" ht="14.25">
      <c r="A86" s="14"/>
      <c r="B86" s="26"/>
      <c r="C86" s="26"/>
      <c r="D86" s="28"/>
      <c r="E86" s="28"/>
      <c r="F86" s="17" t="s">
        <v>61</v>
      </c>
      <c r="G86" s="66" t="s">
        <v>57</v>
      </c>
      <c r="H86" s="66"/>
      <c r="I86" s="55">
        <v>0</v>
      </c>
      <c r="J86" s="55">
        <v>0</v>
      </c>
      <c r="K86" s="19"/>
    </row>
    <row r="87" spans="1:14" ht="14.25">
      <c r="A87" s="14"/>
      <c r="B87" s="26"/>
      <c r="C87" s="26"/>
      <c r="D87" s="28"/>
      <c r="E87" s="28"/>
      <c r="F87" s="17" t="s">
        <v>62</v>
      </c>
      <c r="G87" s="66" t="s">
        <v>58</v>
      </c>
      <c r="H87" s="66"/>
      <c r="I87" s="55">
        <v>0</v>
      </c>
      <c r="J87" s="55">
        <v>0</v>
      </c>
      <c r="K87" s="19"/>
    </row>
    <row r="88" spans="1:14" ht="8.1" customHeight="1">
      <c r="A88" s="14"/>
      <c r="B88" s="26"/>
      <c r="C88" s="26"/>
      <c r="D88" s="28"/>
      <c r="E88" s="28"/>
      <c r="F88" s="17"/>
      <c r="G88" s="26"/>
      <c r="H88" s="38"/>
      <c r="I88" s="28"/>
      <c r="J88" s="28"/>
      <c r="K88" s="19"/>
    </row>
    <row r="89" spans="1:14" ht="15">
      <c r="A89" s="14"/>
      <c r="B89" s="26"/>
      <c r="C89" s="26"/>
      <c r="D89" s="28"/>
      <c r="E89" s="28"/>
      <c r="F89" s="31" t="s">
        <v>137</v>
      </c>
      <c r="G89" s="63" t="s">
        <v>59</v>
      </c>
      <c r="H89" s="63"/>
      <c r="I89" s="30">
        <f>I70+I76+I84</f>
        <v>262666648.44999999</v>
      </c>
      <c r="J89" s="30">
        <f>J70+J76+J84</f>
        <v>204100803.25999999</v>
      </c>
      <c r="K89" s="19"/>
    </row>
    <row r="90" spans="1:14" ht="8.1" customHeight="1">
      <c r="A90" s="14"/>
      <c r="B90" s="26"/>
      <c r="C90" s="26"/>
      <c r="D90" s="28"/>
      <c r="E90" s="28"/>
      <c r="F90" s="17"/>
      <c r="G90" s="26"/>
      <c r="H90" s="16"/>
      <c r="I90" s="28"/>
      <c r="J90" s="28"/>
      <c r="K90" s="19"/>
    </row>
    <row r="91" spans="1:14" ht="15">
      <c r="A91" s="14"/>
      <c r="B91" s="26"/>
      <c r="C91" s="26"/>
      <c r="D91" s="28"/>
      <c r="E91" s="28"/>
      <c r="F91" s="17" t="s">
        <v>138</v>
      </c>
      <c r="G91" s="63" t="s">
        <v>60</v>
      </c>
      <c r="H91" s="63"/>
      <c r="I91" s="30">
        <f>I66+I89</f>
        <v>267484745.75999999</v>
      </c>
      <c r="J91" s="30">
        <f>J66+J89</f>
        <v>215146040.82999998</v>
      </c>
      <c r="K91" s="19"/>
    </row>
    <row r="92" spans="1:14" ht="8.1" customHeight="1" thickBot="1">
      <c r="A92" s="39"/>
      <c r="B92" s="40"/>
      <c r="C92" s="40"/>
      <c r="D92" s="40"/>
      <c r="E92" s="40"/>
      <c r="F92" s="41"/>
      <c r="G92" s="40"/>
      <c r="H92" s="40"/>
      <c r="I92" s="40"/>
      <c r="J92" s="40"/>
      <c r="K92" s="42"/>
    </row>
    <row r="93" spans="1:14" ht="15" customHeight="1">
      <c r="B93" s="53"/>
      <c r="C93" s="53"/>
      <c r="D93" s="53"/>
      <c r="E93" s="53"/>
      <c r="F93" s="53"/>
      <c r="G93" s="53"/>
      <c r="H93" s="53"/>
      <c r="I93" s="53"/>
      <c r="J93" s="53"/>
    </row>
    <row r="94" spans="1:14">
      <c r="B94" s="43"/>
      <c r="C94" s="64"/>
      <c r="D94" s="64"/>
      <c r="E94" s="44"/>
      <c r="G94" s="65"/>
      <c r="H94" s="65"/>
      <c r="I94" s="44"/>
      <c r="J94" s="44"/>
    </row>
    <row r="95" spans="1:14">
      <c r="B95" s="46"/>
      <c r="C95" s="62"/>
      <c r="D95" s="62"/>
      <c r="E95" s="44"/>
      <c r="F95" s="47"/>
      <c r="G95" s="62"/>
      <c r="H95" s="62"/>
      <c r="I95" s="48"/>
      <c r="J95" s="44"/>
    </row>
    <row r="96" spans="1:14">
      <c r="B96" s="49"/>
      <c r="C96" s="61"/>
      <c r="D96" s="61"/>
      <c r="E96" s="50"/>
      <c r="F96" s="47"/>
      <c r="G96" s="61"/>
      <c r="H96" s="61"/>
      <c r="I96" s="48"/>
      <c r="J96" s="44"/>
    </row>
    <row r="100" spans="3:10">
      <c r="C100" s="62"/>
      <c r="D100" s="62"/>
      <c r="G100" s="62"/>
      <c r="H100" s="62"/>
    </row>
    <row r="101" spans="3:10">
      <c r="C101" s="61"/>
      <c r="D101" s="61"/>
      <c r="G101" s="61"/>
      <c r="H101" s="61"/>
    </row>
    <row r="102" spans="3:10" ht="14.25">
      <c r="F102" s="51"/>
    </row>
    <row r="103" spans="3:10">
      <c r="I103" s="37"/>
      <c r="J103" s="37"/>
    </row>
  </sheetData>
  <mergeCells count="141">
    <mergeCell ref="I9:K9"/>
    <mergeCell ref="J10:K10"/>
    <mergeCell ref="B12:C12"/>
    <mergeCell ref="G12:H12"/>
    <mergeCell ref="B14:C14"/>
    <mergeCell ref="G14:H14"/>
    <mergeCell ref="A1:K1"/>
    <mergeCell ref="A3:K3"/>
    <mergeCell ref="A4:K4"/>
    <mergeCell ref="A5:K5"/>
    <mergeCell ref="A6:K6"/>
    <mergeCell ref="A9:A10"/>
    <mergeCell ref="B9:C10"/>
    <mergeCell ref="D9:E9"/>
    <mergeCell ref="F9:F10"/>
    <mergeCell ref="G9:H10"/>
    <mergeCell ref="A2:K2"/>
    <mergeCell ref="B16:C16"/>
    <mergeCell ref="G16:H16"/>
    <mergeCell ref="B24:C24"/>
    <mergeCell ref="G26:H26"/>
    <mergeCell ref="B32:C32"/>
    <mergeCell ref="G30:H30"/>
    <mergeCell ref="B17:C17"/>
    <mergeCell ref="B18:C18"/>
    <mergeCell ref="B19:C19"/>
    <mergeCell ref="B20:C20"/>
    <mergeCell ref="B30:C30"/>
    <mergeCell ref="B31:C31"/>
    <mergeCell ref="B21:C21"/>
    <mergeCell ref="B22:C22"/>
    <mergeCell ref="B23:C23"/>
    <mergeCell ref="B25:C25"/>
    <mergeCell ref="B26:C26"/>
    <mergeCell ref="B27:C27"/>
    <mergeCell ref="G27:H27"/>
    <mergeCell ref="G28:H28"/>
    <mergeCell ref="G29:H29"/>
    <mergeCell ref="G31:H31"/>
    <mergeCell ref="G32:H32"/>
    <mergeCell ref="G17:H17"/>
    <mergeCell ref="B38:C38"/>
    <mergeCell ref="G33:H33"/>
    <mergeCell ref="B44:C44"/>
    <mergeCell ref="G34:H34"/>
    <mergeCell ref="B45:C45"/>
    <mergeCell ref="G38:H38"/>
    <mergeCell ref="B35:C35"/>
    <mergeCell ref="B36:C36"/>
    <mergeCell ref="B37:C37"/>
    <mergeCell ref="B39:C39"/>
    <mergeCell ref="B33:C33"/>
    <mergeCell ref="B34:C34"/>
    <mergeCell ref="G35:H35"/>
    <mergeCell ref="B41:C41"/>
    <mergeCell ref="B42:C42"/>
    <mergeCell ref="B43:C43"/>
    <mergeCell ref="G43:H43"/>
    <mergeCell ref="G44:H44"/>
    <mergeCell ref="B40:C40"/>
    <mergeCell ref="G36:H36"/>
    <mergeCell ref="G37:H37"/>
    <mergeCell ref="G39:H39"/>
    <mergeCell ref="G40:H40"/>
    <mergeCell ref="G41:H41"/>
    <mergeCell ref="B48:C48"/>
    <mergeCell ref="G45:H45"/>
    <mergeCell ref="G49:H49"/>
    <mergeCell ref="B54:C54"/>
    <mergeCell ref="G54:H54"/>
    <mergeCell ref="B56:C56"/>
    <mergeCell ref="G56:H56"/>
    <mergeCell ref="B49:C49"/>
    <mergeCell ref="B50:C50"/>
    <mergeCell ref="B51:C51"/>
    <mergeCell ref="B52:C52"/>
    <mergeCell ref="B46:C46"/>
    <mergeCell ref="B47:C47"/>
    <mergeCell ref="G51:H51"/>
    <mergeCell ref="G52:H52"/>
    <mergeCell ref="G46:H46"/>
    <mergeCell ref="G47:H47"/>
    <mergeCell ref="G48:H48"/>
    <mergeCell ref="B60:C60"/>
    <mergeCell ref="G60:H60"/>
    <mergeCell ref="B61:C61"/>
    <mergeCell ref="G61:H61"/>
    <mergeCell ref="B62:C62"/>
    <mergeCell ref="G62:H62"/>
    <mergeCell ref="B57:C57"/>
    <mergeCell ref="G57:H57"/>
    <mergeCell ref="B58:C58"/>
    <mergeCell ref="G58:H58"/>
    <mergeCell ref="B59:C59"/>
    <mergeCell ref="G59:H59"/>
    <mergeCell ref="G72:H72"/>
    <mergeCell ref="C73:D80"/>
    <mergeCell ref="G73:H73"/>
    <mergeCell ref="G74:H74"/>
    <mergeCell ref="G76:H76"/>
    <mergeCell ref="G78:H78"/>
    <mergeCell ref="G79:H79"/>
    <mergeCell ref="B63:C63"/>
    <mergeCell ref="B64:C64"/>
    <mergeCell ref="G64:H64"/>
    <mergeCell ref="B65:C65"/>
    <mergeCell ref="G66:H66"/>
    <mergeCell ref="B67:C67"/>
    <mergeCell ref="B28:C28"/>
    <mergeCell ref="B29:C29"/>
    <mergeCell ref="C96:D96"/>
    <mergeCell ref="G96:H96"/>
    <mergeCell ref="C100:D100"/>
    <mergeCell ref="G100:H100"/>
    <mergeCell ref="C101:D101"/>
    <mergeCell ref="G101:H101"/>
    <mergeCell ref="G89:H89"/>
    <mergeCell ref="G91:H91"/>
    <mergeCell ref="C94:D94"/>
    <mergeCell ref="G94:H94"/>
    <mergeCell ref="C95:D95"/>
    <mergeCell ref="G95:H95"/>
    <mergeCell ref="G80:H80"/>
    <mergeCell ref="G81:H81"/>
    <mergeCell ref="G82:H82"/>
    <mergeCell ref="G84:H84"/>
    <mergeCell ref="G86:H86"/>
    <mergeCell ref="G87:H87"/>
    <mergeCell ref="G68:H68"/>
    <mergeCell ref="B69:C69"/>
    <mergeCell ref="G70:H70"/>
    <mergeCell ref="G50:H50"/>
    <mergeCell ref="G42:H42"/>
    <mergeCell ref="G18:H18"/>
    <mergeCell ref="G19:H19"/>
    <mergeCell ref="G20:H20"/>
    <mergeCell ref="G21:H21"/>
    <mergeCell ref="G22:H22"/>
    <mergeCell ref="G23:H23"/>
    <mergeCell ref="G24:H24"/>
    <mergeCell ref="G25:H25"/>
  </mergeCells>
  <conditionalFormatting sqref="C73:D80">
    <cfRule type="expression" dxfId="1" priority="17">
      <formula>$E$69&lt;&gt;$J$91</formula>
    </cfRule>
    <cfRule type="expression" dxfId="0" priority="18">
      <formula>$D$69&lt;&gt;$I$91</formula>
    </cfRule>
  </conditionalFormatting>
  <printOptions horizontalCentered="1"/>
  <pageMargins left="0.59055118110236227" right="0.19685039370078741" top="0.59055118110236227" bottom="0.19685039370078741" header="0" footer="0"/>
  <pageSetup scale="43" orientation="landscape" horizontalDpi="300" verticalDpi="300" r:id="rId1"/>
  <headerFooter>
    <oddFooter>&amp;CLDF/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1B6D-4D53-48C2-A6BB-5B3F0398F89A}">
  <dimension ref="A1:H34"/>
  <sheetViews>
    <sheetView workbookViewId="0">
      <selection sqref="A1:H34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398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7"/>
      <c r="B10" s="352"/>
      <c r="C10" s="351"/>
      <c r="D10" s="351"/>
      <c r="E10" s="351"/>
      <c r="F10" s="351"/>
      <c r="G10" s="351"/>
      <c r="H10" s="351"/>
    </row>
    <row r="11" spans="1:8">
      <c r="A11" s="290" t="s">
        <v>399</v>
      </c>
      <c r="B11" s="291"/>
      <c r="C11" s="351">
        <f t="shared" ref="C11:H11" si="0">SUM(C12:C18)</f>
        <v>0</v>
      </c>
      <c r="D11" s="351">
        <f t="shared" si="0"/>
        <v>0</v>
      </c>
      <c r="E11" s="351">
        <f t="shared" si="0"/>
        <v>0</v>
      </c>
      <c r="F11" s="351">
        <f t="shared" si="0"/>
        <v>0</v>
      </c>
      <c r="G11" s="351">
        <f t="shared" si="0"/>
        <v>0</v>
      </c>
      <c r="H11" s="351">
        <f t="shared" si="0"/>
        <v>0</v>
      </c>
    </row>
    <row r="12" spans="1:8">
      <c r="A12" s="297"/>
      <c r="B12" s="352" t="s">
        <v>400</v>
      </c>
      <c r="C12" s="237">
        <v>0</v>
      </c>
      <c r="D12" s="237">
        <v>0</v>
      </c>
      <c r="E12" s="237">
        <f>C12+D12</f>
        <v>0</v>
      </c>
      <c r="F12" s="237">
        <v>0</v>
      </c>
      <c r="G12" s="237">
        <v>0</v>
      </c>
      <c r="H12" s="237">
        <f>E12-F12</f>
        <v>0</v>
      </c>
    </row>
    <row r="13" spans="1:8">
      <c r="A13" s="297"/>
      <c r="B13" s="352" t="s">
        <v>401</v>
      </c>
      <c r="C13" s="237">
        <v>0</v>
      </c>
      <c r="D13" s="237">
        <v>0</v>
      </c>
      <c r="E13" s="237">
        <f t="shared" ref="E13:E18" si="1">C13+D13</f>
        <v>0</v>
      </c>
      <c r="F13" s="237">
        <v>0</v>
      </c>
      <c r="G13" s="237">
        <v>0</v>
      </c>
      <c r="H13" s="237">
        <f t="shared" ref="H13:H18" si="2">E13-F13</f>
        <v>0</v>
      </c>
    </row>
    <row r="14" spans="1:8">
      <c r="A14" s="297"/>
      <c r="B14" s="352" t="s">
        <v>402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403</v>
      </c>
      <c r="C15" s="237">
        <v>0</v>
      </c>
      <c r="D15" s="237">
        <v>0</v>
      </c>
      <c r="E15" s="237">
        <f t="shared" si="1"/>
        <v>0</v>
      </c>
      <c r="F15" s="237">
        <v>0</v>
      </c>
      <c r="G15" s="237">
        <v>0</v>
      </c>
      <c r="H15" s="237">
        <f t="shared" si="2"/>
        <v>0</v>
      </c>
    </row>
    <row r="16" spans="1:8" ht="22.5">
      <c r="A16" s="297"/>
      <c r="B16" s="352" t="s">
        <v>404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405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354"/>
      <c r="B18" s="355" t="s">
        <v>406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0" t="s">
        <v>407</v>
      </c>
      <c r="B19" s="291"/>
      <c r="C19" s="351">
        <f t="shared" ref="C19:H19" si="3">SUM(C20:C22)</f>
        <v>0</v>
      </c>
      <c r="D19" s="351">
        <f t="shared" si="3"/>
        <v>0</v>
      </c>
      <c r="E19" s="351">
        <f t="shared" si="3"/>
        <v>0</v>
      </c>
      <c r="F19" s="351">
        <f t="shared" si="3"/>
        <v>0</v>
      </c>
      <c r="G19" s="351">
        <f t="shared" si="3"/>
        <v>0</v>
      </c>
      <c r="H19" s="351">
        <f t="shared" si="3"/>
        <v>0</v>
      </c>
    </row>
    <row r="20" spans="1:8">
      <c r="A20" s="297"/>
      <c r="B20" s="352" t="s">
        <v>408</v>
      </c>
      <c r="C20" s="237">
        <v>0</v>
      </c>
      <c r="D20" s="237">
        <v>0</v>
      </c>
      <c r="E20" s="237">
        <f>C20+D20</f>
        <v>0</v>
      </c>
      <c r="F20" s="237">
        <v>0</v>
      </c>
      <c r="G20" s="237">
        <v>0</v>
      </c>
      <c r="H20" s="237">
        <f>E20-F20</f>
        <v>0</v>
      </c>
    </row>
    <row r="21" spans="1:8">
      <c r="A21" s="297"/>
      <c r="B21" s="352" t="s">
        <v>409</v>
      </c>
      <c r="C21" s="237">
        <v>0</v>
      </c>
      <c r="D21" s="237">
        <v>0</v>
      </c>
      <c r="E21" s="237">
        <f t="shared" ref="E21:E22" si="4">C21+D21</f>
        <v>0</v>
      </c>
      <c r="F21" s="237">
        <v>0</v>
      </c>
      <c r="G21" s="237">
        <v>0</v>
      </c>
      <c r="H21" s="237">
        <f t="shared" ref="H21:H22" si="5">E21-F21</f>
        <v>0</v>
      </c>
    </row>
    <row r="22" spans="1:8">
      <c r="A22" s="354"/>
      <c r="B22" s="355" t="s">
        <v>410</v>
      </c>
      <c r="C22" s="237">
        <v>0</v>
      </c>
      <c r="D22" s="237">
        <v>0</v>
      </c>
      <c r="E22" s="237">
        <f t="shared" si="4"/>
        <v>0</v>
      </c>
      <c r="F22" s="237">
        <v>0</v>
      </c>
      <c r="G22" s="237">
        <v>0</v>
      </c>
      <c r="H22" s="237">
        <f t="shared" si="5"/>
        <v>0</v>
      </c>
    </row>
    <row r="23" spans="1:8">
      <c r="A23" s="290" t="s">
        <v>411</v>
      </c>
      <c r="B23" s="291"/>
      <c r="C23" s="351">
        <f t="shared" ref="C23:H23" si="6">SUM(C24:C30)</f>
        <v>0</v>
      </c>
      <c r="D23" s="351">
        <f t="shared" si="6"/>
        <v>0</v>
      </c>
      <c r="E23" s="351">
        <f t="shared" si="6"/>
        <v>0</v>
      </c>
      <c r="F23" s="351">
        <f t="shared" si="6"/>
        <v>0</v>
      </c>
      <c r="G23" s="351">
        <f t="shared" si="6"/>
        <v>0</v>
      </c>
      <c r="H23" s="351">
        <f t="shared" si="6"/>
        <v>0</v>
      </c>
    </row>
    <row r="24" spans="1:8">
      <c r="A24" s="297"/>
      <c r="B24" s="352" t="s">
        <v>412</v>
      </c>
      <c r="C24" s="237">
        <v>0</v>
      </c>
      <c r="D24" s="237">
        <v>0</v>
      </c>
      <c r="E24" s="237">
        <f>C24+D24</f>
        <v>0</v>
      </c>
      <c r="F24" s="237">
        <v>0</v>
      </c>
      <c r="G24" s="237">
        <v>0</v>
      </c>
      <c r="H24" s="237">
        <f>E24-F24</f>
        <v>0</v>
      </c>
    </row>
    <row r="25" spans="1:8">
      <c r="A25" s="297"/>
      <c r="B25" s="352" t="s">
        <v>413</v>
      </c>
      <c r="C25" s="237">
        <v>0</v>
      </c>
      <c r="D25" s="237">
        <v>0</v>
      </c>
      <c r="E25" s="237">
        <f t="shared" ref="E25:E30" si="7">C25+D25</f>
        <v>0</v>
      </c>
      <c r="F25" s="237">
        <v>0</v>
      </c>
      <c r="G25" s="237">
        <v>0</v>
      </c>
      <c r="H25" s="237">
        <f t="shared" ref="H25:H30" si="8">E25-F25</f>
        <v>0</v>
      </c>
    </row>
    <row r="26" spans="1:8">
      <c r="A26" s="297"/>
      <c r="B26" s="352" t="s">
        <v>414</v>
      </c>
      <c r="C26" s="237">
        <v>0</v>
      </c>
      <c r="D26" s="237">
        <v>0</v>
      </c>
      <c r="E26" s="237">
        <f t="shared" si="7"/>
        <v>0</v>
      </c>
      <c r="F26" s="237">
        <v>0</v>
      </c>
      <c r="G26" s="237">
        <v>0</v>
      </c>
      <c r="H26" s="237">
        <f t="shared" si="8"/>
        <v>0</v>
      </c>
    </row>
    <row r="27" spans="1:8">
      <c r="A27" s="297"/>
      <c r="B27" s="352" t="s">
        <v>415</v>
      </c>
      <c r="C27" s="237">
        <v>0</v>
      </c>
      <c r="D27" s="237">
        <v>0</v>
      </c>
      <c r="E27" s="237">
        <f t="shared" si="7"/>
        <v>0</v>
      </c>
      <c r="F27" s="237">
        <v>0</v>
      </c>
      <c r="G27" s="237">
        <v>0</v>
      </c>
      <c r="H27" s="237">
        <f t="shared" si="8"/>
        <v>0</v>
      </c>
    </row>
    <row r="28" spans="1:8">
      <c r="A28" s="297"/>
      <c r="B28" s="352" t="s">
        <v>416</v>
      </c>
      <c r="C28" s="237">
        <v>0</v>
      </c>
      <c r="D28" s="237">
        <v>0</v>
      </c>
      <c r="E28" s="237">
        <f t="shared" si="7"/>
        <v>0</v>
      </c>
      <c r="F28" s="237">
        <v>0</v>
      </c>
      <c r="G28" s="237">
        <v>0</v>
      </c>
      <c r="H28" s="237">
        <f t="shared" si="8"/>
        <v>0</v>
      </c>
    </row>
    <row r="29" spans="1:8">
      <c r="A29" s="297"/>
      <c r="B29" s="352" t="s">
        <v>417</v>
      </c>
      <c r="C29" s="237">
        <v>0</v>
      </c>
      <c r="D29" s="237">
        <v>0</v>
      </c>
      <c r="E29" s="237">
        <f t="shared" si="7"/>
        <v>0</v>
      </c>
      <c r="F29" s="237">
        <v>0</v>
      </c>
      <c r="G29" s="237">
        <v>0</v>
      </c>
      <c r="H29" s="237">
        <f t="shared" si="8"/>
        <v>0</v>
      </c>
    </row>
    <row r="30" spans="1:8">
      <c r="A30" s="297"/>
      <c r="B30" s="352" t="s">
        <v>418</v>
      </c>
      <c r="C30" s="237">
        <v>0</v>
      </c>
      <c r="D30" s="237">
        <v>0</v>
      </c>
      <c r="E30" s="237">
        <f t="shared" si="7"/>
        <v>0</v>
      </c>
      <c r="F30" s="237">
        <v>0</v>
      </c>
      <c r="G30" s="237">
        <v>0</v>
      </c>
      <c r="H30" s="237">
        <f t="shared" si="8"/>
        <v>0</v>
      </c>
    </row>
    <row r="31" spans="1:8">
      <c r="A31" s="297"/>
      <c r="B31" s="352"/>
      <c r="C31" s="351"/>
      <c r="D31" s="351"/>
      <c r="E31" s="351"/>
      <c r="F31" s="351"/>
      <c r="G31" s="351"/>
      <c r="H31" s="351"/>
    </row>
    <row r="32" spans="1:8">
      <c r="A32" s="297"/>
      <c r="B32" s="352"/>
      <c r="C32" s="351"/>
      <c r="D32" s="351"/>
      <c r="E32" s="351"/>
      <c r="F32" s="351"/>
      <c r="G32" s="351"/>
      <c r="H32" s="351"/>
    </row>
    <row r="33" spans="1:8">
      <c r="A33" s="297"/>
      <c r="B33" s="352"/>
      <c r="C33" s="351"/>
      <c r="D33" s="351"/>
      <c r="E33" s="351"/>
      <c r="F33" s="351"/>
      <c r="G33" s="351"/>
      <c r="H33" s="351"/>
    </row>
    <row r="34" spans="1:8">
      <c r="A34" s="356"/>
      <c r="B34" s="357" t="s">
        <v>419</v>
      </c>
      <c r="C34" s="358">
        <f>+C11+C19+C23</f>
        <v>0</v>
      </c>
      <c r="D34" s="358">
        <f t="shared" ref="D34:H34" si="9">+D11+D19+D23</f>
        <v>0</v>
      </c>
      <c r="E34" s="358">
        <f t="shared" si="9"/>
        <v>0</v>
      </c>
      <c r="F34" s="358">
        <f t="shared" si="9"/>
        <v>0</v>
      </c>
      <c r="G34" s="358">
        <f t="shared" si="9"/>
        <v>0</v>
      </c>
      <c r="H34" s="358">
        <f t="shared" si="9"/>
        <v>0</v>
      </c>
    </row>
  </sheetData>
  <mergeCells count="12">
    <mergeCell ref="A7:B9"/>
    <mergeCell ref="C7:G7"/>
    <mergeCell ref="H7:H8"/>
    <mergeCell ref="A11:B11"/>
    <mergeCell ref="A19:B19"/>
    <mergeCell ref="A23:B23"/>
    <mergeCell ref="A1:H1"/>
    <mergeCell ref="A2:H2"/>
    <mergeCell ref="A3:H3"/>
    <mergeCell ref="A4:H4"/>
    <mergeCell ref="A5:H5"/>
    <mergeCell ref="A6:H6"/>
  </mergeCells>
  <pageMargins left="0.51181102362204722" right="0.51181102362204722" top="0.74803149606299213" bottom="0.74803149606299213" header="0.31496062992125984" footer="0.31496062992125984"/>
  <pageSetup scale="90" orientation="landscape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58B5F-C853-4F7C-9216-5CA801918AD2}">
  <dimension ref="A1:H39"/>
  <sheetViews>
    <sheetView topLeftCell="A4" workbookViewId="0">
      <selection sqref="A1:H39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420</v>
      </c>
      <c r="B3" s="344"/>
      <c r="C3" s="344"/>
      <c r="D3" s="344"/>
      <c r="E3" s="344"/>
      <c r="F3" s="344"/>
      <c r="G3" s="344"/>
      <c r="H3" s="345"/>
    </row>
    <row r="4" spans="1:8">
      <c r="A4" s="343" t="s">
        <v>398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0" t="s">
        <v>421</v>
      </c>
      <c r="B10" s="291"/>
      <c r="C10" s="351">
        <f>+C11+C19+C29+'[2]EAPED E COG (2)'!C11+'[2]EAPED E COG (2)'!C21+'[2]EAPED E COG (2)'!C31+'[2]EAPED E COG (3)'!C11+'[2]EAPED E COG (3)'!C19+'[2]EAPED E COG (3)'!C23</f>
        <v>0</v>
      </c>
      <c r="D10" s="351">
        <f>+D11+D19+D29+'[2]EAPED E COG (2)'!D11+'[2]EAPED E COG (2)'!D21+'[2]EAPED E COG (2)'!D31+'[2]EAPED E COG (3)'!D11+'[2]EAPED E COG (3)'!D19+'[2]EAPED E COG (3)'!D23</f>
        <v>0</v>
      </c>
      <c r="E10" s="351">
        <f>+E11+E19+E29+'[2]EAPED E COG (2)'!E11+'[2]EAPED E COG (2)'!E21+'[2]EAPED E COG (2)'!E31+'[2]EAPED E COG (3)'!E11+'[2]EAPED E COG (3)'!E19+'[2]EAPED E COG (3)'!E23</f>
        <v>0</v>
      </c>
      <c r="F10" s="351">
        <f>+F11+F19+F29+'[2]EAPED E COG (2)'!F11+'[2]EAPED E COG (2)'!F21+'[2]EAPED E COG (2)'!F31+'[2]EAPED E COG (3)'!F11+'[2]EAPED E COG (3)'!F19+'[2]EAPED E COG (3)'!F23</f>
        <v>0</v>
      </c>
      <c r="G10" s="351">
        <f>+G11+G19+G29+'[2]EAPED E COG (2)'!G11+'[2]EAPED E COG (2)'!G21+'[2]EAPED E COG (2)'!G31+'[2]EAPED E COG (3)'!G11+'[2]EAPED E COG (3)'!G19+'[2]EAPED E COG (3)'!G23</f>
        <v>0</v>
      </c>
      <c r="H10" s="351">
        <f>+H11+H19+H29+'[2]EAPED E COG (2)'!H11+'[2]EAPED E COG (2)'!H21+'[2]EAPED E COG (2)'!H31+'[2]EAPED E COG (3)'!H11+'[2]EAPED E COG (3)'!H19+'[2]EAPED E COG (3)'!H23</f>
        <v>0</v>
      </c>
    </row>
    <row r="11" spans="1:8">
      <c r="A11" s="290" t="s">
        <v>340</v>
      </c>
      <c r="B11" s="291"/>
      <c r="C11" s="351">
        <f t="shared" ref="C11:H11" si="0">SUM(C12:C18)</f>
        <v>0</v>
      </c>
      <c r="D11" s="351">
        <f t="shared" si="0"/>
        <v>0</v>
      </c>
      <c r="E11" s="351">
        <f t="shared" si="0"/>
        <v>0</v>
      </c>
      <c r="F11" s="351">
        <f t="shared" si="0"/>
        <v>0</v>
      </c>
      <c r="G11" s="351">
        <f t="shared" si="0"/>
        <v>0</v>
      </c>
      <c r="H11" s="351">
        <f t="shared" si="0"/>
        <v>0</v>
      </c>
    </row>
    <row r="12" spans="1:8">
      <c r="A12" s="297"/>
      <c r="B12" s="352" t="s">
        <v>341</v>
      </c>
      <c r="C12" s="237">
        <v>0</v>
      </c>
      <c r="D12" s="237">
        <v>0</v>
      </c>
      <c r="E12" s="237">
        <f>C12+D12</f>
        <v>0</v>
      </c>
      <c r="F12" s="237">
        <v>0</v>
      </c>
      <c r="G12" s="237">
        <v>0</v>
      </c>
      <c r="H12" s="237">
        <f>E12-F12</f>
        <v>0</v>
      </c>
    </row>
    <row r="13" spans="1:8">
      <c r="A13" s="297"/>
      <c r="B13" s="352" t="s">
        <v>342</v>
      </c>
      <c r="C13" s="237">
        <v>0</v>
      </c>
      <c r="D13" s="237">
        <v>0</v>
      </c>
      <c r="E13" s="237">
        <f t="shared" ref="E13:E18" si="1">C13+D13</f>
        <v>0</v>
      </c>
      <c r="F13" s="237">
        <v>0</v>
      </c>
      <c r="G13" s="237">
        <v>0</v>
      </c>
      <c r="H13" s="237">
        <f t="shared" ref="H13:H18" si="2">E13-F13</f>
        <v>0</v>
      </c>
    </row>
    <row r="14" spans="1:8">
      <c r="A14" s="297"/>
      <c r="B14" s="352" t="s">
        <v>343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344</v>
      </c>
      <c r="C15" s="237">
        <v>0</v>
      </c>
      <c r="D15" s="237">
        <v>0</v>
      </c>
      <c r="E15" s="237">
        <f t="shared" si="1"/>
        <v>0</v>
      </c>
      <c r="F15" s="237">
        <v>0</v>
      </c>
      <c r="G15" s="237">
        <v>0</v>
      </c>
      <c r="H15" s="237">
        <f t="shared" si="2"/>
        <v>0</v>
      </c>
    </row>
    <row r="16" spans="1:8">
      <c r="A16" s="297"/>
      <c r="B16" s="352" t="s">
        <v>345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346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297"/>
      <c r="B18" s="352" t="s">
        <v>347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0" t="s">
        <v>348</v>
      </c>
      <c r="B19" s="291"/>
      <c r="C19" s="351">
        <f t="shared" ref="C19:H19" si="3">SUM(C20:C28)</f>
        <v>0</v>
      </c>
      <c r="D19" s="351">
        <f t="shared" si="3"/>
        <v>0</v>
      </c>
      <c r="E19" s="351">
        <f t="shared" si="3"/>
        <v>0</v>
      </c>
      <c r="F19" s="351">
        <f t="shared" si="3"/>
        <v>0</v>
      </c>
      <c r="G19" s="351">
        <f t="shared" si="3"/>
        <v>0</v>
      </c>
      <c r="H19" s="351">
        <f t="shared" si="3"/>
        <v>0</v>
      </c>
    </row>
    <row r="20" spans="1:8">
      <c r="A20" s="297"/>
      <c r="B20" s="352" t="s">
        <v>349</v>
      </c>
      <c r="C20" s="237">
        <v>0</v>
      </c>
      <c r="D20" s="237">
        <v>0</v>
      </c>
      <c r="E20" s="237">
        <f>C20+D20</f>
        <v>0</v>
      </c>
      <c r="F20" s="237">
        <v>0</v>
      </c>
      <c r="G20" s="237">
        <v>0</v>
      </c>
      <c r="H20" s="237">
        <f>E20-F20</f>
        <v>0</v>
      </c>
    </row>
    <row r="21" spans="1:8">
      <c r="A21" s="297"/>
      <c r="B21" s="352" t="s">
        <v>350</v>
      </c>
      <c r="C21" s="237">
        <v>0</v>
      </c>
      <c r="D21" s="237">
        <v>0</v>
      </c>
      <c r="E21" s="237">
        <f t="shared" ref="E21:E27" si="4">C21+D21</f>
        <v>0</v>
      </c>
      <c r="F21" s="237">
        <v>0</v>
      </c>
      <c r="G21" s="237">
        <v>0</v>
      </c>
      <c r="H21" s="237">
        <f t="shared" ref="H21:H28" si="5">E21-F21</f>
        <v>0</v>
      </c>
    </row>
    <row r="22" spans="1:8">
      <c r="A22" s="297"/>
      <c r="B22" s="352" t="s">
        <v>351</v>
      </c>
      <c r="C22" s="237">
        <v>0</v>
      </c>
      <c r="D22" s="237">
        <v>0</v>
      </c>
      <c r="E22" s="237">
        <f t="shared" si="4"/>
        <v>0</v>
      </c>
      <c r="F22" s="237">
        <v>0</v>
      </c>
      <c r="G22" s="237">
        <v>0</v>
      </c>
      <c r="H22" s="237">
        <f t="shared" si="5"/>
        <v>0</v>
      </c>
    </row>
    <row r="23" spans="1:8">
      <c r="A23" s="297"/>
      <c r="B23" s="352" t="s">
        <v>352</v>
      </c>
      <c r="C23" s="237">
        <v>0</v>
      </c>
      <c r="D23" s="237">
        <v>0</v>
      </c>
      <c r="E23" s="237">
        <v>0</v>
      </c>
      <c r="F23" s="237">
        <v>0</v>
      </c>
      <c r="G23" s="237">
        <v>0</v>
      </c>
      <c r="H23" s="237">
        <f t="shared" si="5"/>
        <v>0</v>
      </c>
    </row>
    <row r="24" spans="1:8">
      <c r="A24" s="297"/>
      <c r="B24" s="352" t="s">
        <v>353</v>
      </c>
      <c r="C24" s="237">
        <v>0</v>
      </c>
      <c r="D24" s="237">
        <v>0</v>
      </c>
      <c r="E24" s="237">
        <f t="shared" si="4"/>
        <v>0</v>
      </c>
      <c r="F24" s="237">
        <v>0</v>
      </c>
      <c r="G24" s="237">
        <v>0</v>
      </c>
      <c r="H24" s="237">
        <f t="shared" si="5"/>
        <v>0</v>
      </c>
    </row>
    <row r="25" spans="1:8">
      <c r="A25" s="297"/>
      <c r="B25" s="352" t="s">
        <v>354</v>
      </c>
      <c r="C25" s="237">
        <v>0</v>
      </c>
      <c r="D25" s="237">
        <v>0</v>
      </c>
      <c r="E25" s="237">
        <f t="shared" si="4"/>
        <v>0</v>
      </c>
      <c r="F25" s="237">
        <v>0</v>
      </c>
      <c r="G25" s="237">
        <v>0</v>
      </c>
      <c r="H25" s="237">
        <f t="shared" si="5"/>
        <v>0</v>
      </c>
    </row>
    <row r="26" spans="1:8">
      <c r="A26" s="297"/>
      <c r="B26" s="352" t="s">
        <v>355</v>
      </c>
      <c r="C26" s="237">
        <v>0</v>
      </c>
      <c r="D26" s="237">
        <v>0</v>
      </c>
      <c r="E26" s="237">
        <v>0</v>
      </c>
      <c r="F26" s="237">
        <v>0</v>
      </c>
      <c r="G26" s="237">
        <v>0</v>
      </c>
      <c r="H26" s="237">
        <f t="shared" si="5"/>
        <v>0</v>
      </c>
    </row>
    <row r="27" spans="1:8">
      <c r="A27" s="297"/>
      <c r="B27" s="352" t="s">
        <v>356</v>
      </c>
      <c r="C27" s="237">
        <v>0</v>
      </c>
      <c r="D27" s="237">
        <v>0</v>
      </c>
      <c r="E27" s="237">
        <f t="shared" si="4"/>
        <v>0</v>
      </c>
      <c r="F27" s="237">
        <v>0</v>
      </c>
      <c r="G27" s="237">
        <v>0</v>
      </c>
      <c r="H27" s="237">
        <f t="shared" si="5"/>
        <v>0</v>
      </c>
    </row>
    <row r="28" spans="1:8">
      <c r="A28" s="297"/>
      <c r="B28" s="352" t="s">
        <v>357</v>
      </c>
      <c r="C28" s="237">
        <v>0</v>
      </c>
      <c r="D28" s="237">
        <v>0</v>
      </c>
      <c r="E28" s="237">
        <v>0</v>
      </c>
      <c r="F28" s="237">
        <v>0</v>
      </c>
      <c r="G28" s="237">
        <v>0</v>
      </c>
      <c r="H28" s="237">
        <f t="shared" si="5"/>
        <v>0</v>
      </c>
    </row>
    <row r="29" spans="1:8">
      <c r="A29" s="290" t="s">
        <v>358</v>
      </c>
      <c r="B29" s="291"/>
      <c r="C29" s="351">
        <f t="shared" ref="C29:H29" si="6">SUM(C30:C38)</f>
        <v>0</v>
      </c>
      <c r="D29" s="351">
        <f t="shared" si="6"/>
        <v>0</v>
      </c>
      <c r="E29" s="351">
        <f t="shared" si="6"/>
        <v>0</v>
      </c>
      <c r="F29" s="351">
        <f t="shared" si="6"/>
        <v>0</v>
      </c>
      <c r="G29" s="351">
        <f t="shared" si="6"/>
        <v>0</v>
      </c>
      <c r="H29" s="351">
        <f t="shared" si="6"/>
        <v>0</v>
      </c>
    </row>
    <row r="30" spans="1:8">
      <c r="A30" s="297"/>
      <c r="B30" s="352" t="s">
        <v>359</v>
      </c>
      <c r="C30" s="237">
        <v>0</v>
      </c>
      <c r="D30" s="237">
        <v>0</v>
      </c>
      <c r="E30" s="237">
        <f>C30+D30</f>
        <v>0</v>
      </c>
      <c r="F30" s="237">
        <v>0</v>
      </c>
      <c r="G30" s="237">
        <v>0</v>
      </c>
      <c r="H30" s="237">
        <f>E30-F30</f>
        <v>0</v>
      </c>
    </row>
    <row r="31" spans="1:8">
      <c r="A31" s="297"/>
      <c r="B31" s="352" t="s">
        <v>360</v>
      </c>
      <c r="C31" s="237">
        <v>0</v>
      </c>
      <c r="D31" s="237">
        <v>0</v>
      </c>
      <c r="E31" s="237">
        <f t="shared" ref="E31:E38" si="7">C31+D31</f>
        <v>0</v>
      </c>
      <c r="F31" s="237">
        <v>0</v>
      </c>
      <c r="G31" s="237">
        <v>0</v>
      </c>
      <c r="H31" s="237">
        <f t="shared" ref="H31:H38" si="8">E31-F31</f>
        <v>0</v>
      </c>
    </row>
    <row r="32" spans="1:8">
      <c r="A32" s="297"/>
      <c r="B32" s="352" t="s">
        <v>361</v>
      </c>
      <c r="C32" s="237">
        <v>0</v>
      </c>
      <c r="D32" s="237">
        <v>0</v>
      </c>
      <c r="E32" s="237">
        <f t="shared" si="7"/>
        <v>0</v>
      </c>
      <c r="F32" s="237">
        <v>0</v>
      </c>
      <c r="G32" s="237">
        <v>0</v>
      </c>
      <c r="H32" s="237">
        <f t="shared" si="8"/>
        <v>0</v>
      </c>
    </row>
    <row r="33" spans="1:8">
      <c r="A33" s="297"/>
      <c r="B33" s="352" t="s">
        <v>362</v>
      </c>
      <c r="C33" s="237">
        <v>0</v>
      </c>
      <c r="D33" s="237">
        <v>0</v>
      </c>
      <c r="E33" s="237">
        <f t="shared" si="7"/>
        <v>0</v>
      </c>
      <c r="F33" s="237">
        <v>0</v>
      </c>
      <c r="G33" s="237">
        <v>0</v>
      </c>
      <c r="H33" s="237">
        <f t="shared" si="8"/>
        <v>0</v>
      </c>
    </row>
    <row r="34" spans="1:8">
      <c r="A34" s="297"/>
      <c r="B34" s="352" t="s">
        <v>363</v>
      </c>
      <c r="C34" s="237">
        <v>0</v>
      </c>
      <c r="D34" s="237">
        <v>0</v>
      </c>
      <c r="E34" s="237">
        <f t="shared" si="7"/>
        <v>0</v>
      </c>
      <c r="F34" s="237">
        <v>0</v>
      </c>
      <c r="G34" s="237">
        <v>0</v>
      </c>
      <c r="H34" s="237">
        <f t="shared" si="8"/>
        <v>0</v>
      </c>
    </row>
    <row r="35" spans="1:8">
      <c r="A35" s="297"/>
      <c r="B35" s="352" t="s">
        <v>364</v>
      </c>
      <c r="C35" s="237">
        <v>0</v>
      </c>
      <c r="D35" s="237">
        <v>0</v>
      </c>
      <c r="E35" s="237">
        <f t="shared" si="7"/>
        <v>0</v>
      </c>
      <c r="F35" s="237">
        <v>0</v>
      </c>
      <c r="G35" s="237">
        <v>0</v>
      </c>
      <c r="H35" s="237">
        <f t="shared" si="8"/>
        <v>0</v>
      </c>
    </row>
    <row r="36" spans="1:8">
      <c r="A36" s="297"/>
      <c r="B36" s="352" t="s">
        <v>365</v>
      </c>
      <c r="C36" s="237">
        <v>0</v>
      </c>
      <c r="D36" s="237">
        <v>0</v>
      </c>
      <c r="E36" s="237">
        <v>0</v>
      </c>
      <c r="F36" s="237">
        <v>0</v>
      </c>
      <c r="G36" s="237">
        <v>0</v>
      </c>
      <c r="H36" s="237">
        <f t="shared" si="8"/>
        <v>0</v>
      </c>
    </row>
    <row r="37" spans="1:8">
      <c r="A37" s="297"/>
      <c r="B37" s="352" t="s">
        <v>366</v>
      </c>
      <c r="C37" s="237">
        <v>0</v>
      </c>
      <c r="D37" s="237">
        <v>0</v>
      </c>
      <c r="E37" s="237">
        <f t="shared" si="7"/>
        <v>0</v>
      </c>
      <c r="F37" s="237">
        <v>0</v>
      </c>
      <c r="G37" s="237">
        <v>0</v>
      </c>
      <c r="H37" s="237">
        <f t="shared" si="8"/>
        <v>0</v>
      </c>
    </row>
    <row r="38" spans="1:8">
      <c r="A38" s="354"/>
      <c r="B38" s="355" t="s">
        <v>367</v>
      </c>
      <c r="C38" s="237">
        <v>0</v>
      </c>
      <c r="D38" s="237">
        <v>0</v>
      </c>
      <c r="E38" s="237">
        <f t="shared" si="7"/>
        <v>0</v>
      </c>
      <c r="F38" s="237">
        <v>0</v>
      </c>
      <c r="G38" s="237">
        <v>0</v>
      </c>
      <c r="H38" s="237">
        <f t="shared" si="8"/>
        <v>0</v>
      </c>
    </row>
    <row r="39" spans="1:8">
      <c r="A39" s="356"/>
      <c r="B39" s="357" t="s">
        <v>422</v>
      </c>
      <c r="C39" s="358">
        <f>+C29+C19+C11</f>
        <v>0</v>
      </c>
      <c r="D39" s="358">
        <f t="shared" ref="D39:H39" si="9">+D29+D19+D11</f>
        <v>0</v>
      </c>
      <c r="E39" s="358">
        <f t="shared" si="9"/>
        <v>0</v>
      </c>
      <c r="F39" s="358">
        <f t="shared" si="9"/>
        <v>0</v>
      </c>
      <c r="G39" s="358">
        <f t="shared" si="9"/>
        <v>0</v>
      </c>
      <c r="H39" s="358">
        <f t="shared" si="9"/>
        <v>0</v>
      </c>
    </row>
  </sheetData>
  <mergeCells count="13">
    <mergeCell ref="A29:B29"/>
    <mergeCell ref="A7:B9"/>
    <mergeCell ref="C7:G7"/>
    <mergeCell ref="H7:H8"/>
    <mergeCell ref="A10:B10"/>
    <mergeCell ref="A11:B11"/>
    <mergeCell ref="A19:B19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47F4-15AD-41C0-A42B-D2AED6D1F2F4}">
  <dimension ref="A1:H36"/>
  <sheetViews>
    <sheetView workbookViewId="0">
      <selection sqref="A1:H36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369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370</v>
      </c>
      <c r="B3" s="344"/>
      <c r="C3" s="344"/>
      <c r="D3" s="344"/>
      <c r="E3" s="344"/>
      <c r="F3" s="344"/>
      <c r="G3" s="344"/>
      <c r="H3" s="345"/>
    </row>
    <row r="4" spans="1:8">
      <c r="A4" s="343" t="s">
        <v>332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7"/>
      <c r="B10" s="352"/>
      <c r="C10" s="351"/>
      <c r="D10" s="360"/>
      <c r="E10" s="351"/>
      <c r="F10" s="351"/>
      <c r="G10" s="351"/>
      <c r="H10" s="351"/>
    </row>
    <row r="11" spans="1:8">
      <c r="A11" s="290" t="s">
        <v>371</v>
      </c>
      <c r="B11" s="291"/>
      <c r="C11" s="351">
        <f t="shared" ref="C11:H11" si="0">SUM(C12:C20)</f>
        <v>0</v>
      </c>
      <c r="D11" s="351">
        <f t="shared" si="0"/>
        <v>0</v>
      </c>
      <c r="E11" s="351">
        <f t="shared" si="0"/>
        <v>0</v>
      </c>
      <c r="F11" s="351">
        <f t="shared" si="0"/>
        <v>0</v>
      </c>
      <c r="G11" s="351">
        <f t="shared" si="0"/>
        <v>0</v>
      </c>
      <c r="H11" s="351">
        <f t="shared" si="0"/>
        <v>0</v>
      </c>
    </row>
    <row r="12" spans="1:8">
      <c r="A12" s="297"/>
      <c r="B12" s="352" t="s">
        <v>372</v>
      </c>
      <c r="C12" s="237">
        <v>0</v>
      </c>
      <c r="D12" s="237">
        <v>0</v>
      </c>
      <c r="E12" s="237">
        <f>C12+D12</f>
        <v>0</v>
      </c>
      <c r="F12" s="237">
        <v>0</v>
      </c>
      <c r="G12" s="237">
        <v>0</v>
      </c>
      <c r="H12" s="237">
        <f>E12-F12</f>
        <v>0</v>
      </c>
    </row>
    <row r="13" spans="1:8">
      <c r="A13" s="297"/>
      <c r="B13" s="352" t="s">
        <v>373</v>
      </c>
      <c r="C13" s="237">
        <v>0</v>
      </c>
      <c r="D13" s="237">
        <v>0</v>
      </c>
      <c r="E13" s="237">
        <f t="shared" ref="E13:E20" si="1">C13+D13</f>
        <v>0</v>
      </c>
      <c r="F13" s="237">
        <v>0</v>
      </c>
      <c r="G13" s="237">
        <v>0</v>
      </c>
      <c r="H13" s="237">
        <f t="shared" ref="H13:H20" si="2">E13-F13</f>
        <v>0</v>
      </c>
    </row>
    <row r="14" spans="1:8">
      <c r="A14" s="297"/>
      <c r="B14" s="352" t="s">
        <v>374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375</v>
      </c>
      <c r="C15" s="237">
        <v>0</v>
      </c>
      <c r="D15" s="237">
        <v>0</v>
      </c>
      <c r="E15" s="237">
        <f t="shared" si="1"/>
        <v>0</v>
      </c>
      <c r="F15" s="237">
        <v>0</v>
      </c>
      <c r="G15" s="237">
        <v>0</v>
      </c>
      <c r="H15" s="237">
        <f t="shared" si="2"/>
        <v>0</v>
      </c>
    </row>
    <row r="16" spans="1:8">
      <c r="A16" s="297"/>
      <c r="B16" s="352" t="s">
        <v>376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377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297"/>
      <c r="B18" s="352" t="s">
        <v>378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7"/>
      <c r="B19" s="352" t="s">
        <v>379</v>
      </c>
      <c r="C19" s="237">
        <v>0</v>
      </c>
      <c r="D19" s="237">
        <v>0</v>
      </c>
      <c r="E19" s="237">
        <f t="shared" si="1"/>
        <v>0</v>
      </c>
      <c r="F19" s="237">
        <v>0</v>
      </c>
      <c r="G19" s="237">
        <v>0</v>
      </c>
      <c r="H19" s="237">
        <f t="shared" si="2"/>
        <v>0</v>
      </c>
    </row>
    <row r="20" spans="1:8">
      <c r="A20" s="354"/>
      <c r="B20" s="355" t="s">
        <v>380</v>
      </c>
      <c r="C20" s="237">
        <v>0</v>
      </c>
      <c r="D20" s="237">
        <v>0</v>
      </c>
      <c r="E20" s="237">
        <f t="shared" si="1"/>
        <v>0</v>
      </c>
      <c r="F20" s="237">
        <v>0</v>
      </c>
      <c r="G20" s="237">
        <v>0</v>
      </c>
      <c r="H20" s="237">
        <f t="shared" si="2"/>
        <v>0</v>
      </c>
    </row>
    <row r="21" spans="1:8">
      <c r="A21" s="290" t="s">
        <v>381</v>
      </c>
      <c r="B21" s="291"/>
      <c r="C21" s="351">
        <f t="shared" ref="C21:H21" si="3">SUM(C22:C30)</f>
        <v>0</v>
      </c>
      <c r="D21" s="351">
        <f t="shared" si="3"/>
        <v>0</v>
      </c>
      <c r="E21" s="351">
        <f t="shared" si="3"/>
        <v>0</v>
      </c>
      <c r="F21" s="351">
        <f t="shared" si="3"/>
        <v>0</v>
      </c>
      <c r="G21" s="351">
        <f t="shared" si="3"/>
        <v>0</v>
      </c>
      <c r="H21" s="351">
        <f t="shared" si="3"/>
        <v>0</v>
      </c>
    </row>
    <row r="22" spans="1:8">
      <c r="A22" s="297"/>
      <c r="B22" s="352" t="s">
        <v>382</v>
      </c>
      <c r="C22" s="237">
        <v>0</v>
      </c>
      <c r="D22" s="237">
        <v>0</v>
      </c>
      <c r="E22" s="237">
        <f>C22+D22</f>
        <v>0</v>
      </c>
      <c r="F22" s="237">
        <v>0</v>
      </c>
      <c r="G22" s="237">
        <v>0</v>
      </c>
      <c r="H22" s="237">
        <f>E22-F22</f>
        <v>0</v>
      </c>
    </row>
    <row r="23" spans="1:8">
      <c r="A23" s="297"/>
      <c r="B23" s="352" t="s">
        <v>383</v>
      </c>
      <c r="C23" s="237">
        <v>0</v>
      </c>
      <c r="D23" s="237">
        <v>0</v>
      </c>
      <c r="E23" s="237">
        <f t="shared" ref="E23:E30" si="4">C23+D23</f>
        <v>0</v>
      </c>
      <c r="F23" s="237">
        <v>0</v>
      </c>
      <c r="G23" s="237">
        <v>0</v>
      </c>
      <c r="H23" s="237">
        <f t="shared" ref="H23:H30" si="5">E23-F23</f>
        <v>0</v>
      </c>
    </row>
    <row r="24" spans="1:8">
      <c r="A24" s="297"/>
      <c r="B24" s="352" t="s">
        <v>384</v>
      </c>
      <c r="C24" s="237">
        <v>0</v>
      </c>
      <c r="D24" s="237">
        <v>0</v>
      </c>
      <c r="E24" s="237">
        <f t="shared" si="4"/>
        <v>0</v>
      </c>
      <c r="F24" s="237">
        <v>0</v>
      </c>
      <c r="G24" s="237">
        <v>0</v>
      </c>
      <c r="H24" s="237">
        <f t="shared" si="5"/>
        <v>0</v>
      </c>
    </row>
    <row r="25" spans="1:8">
      <c r="A25" s="297"/>
      <c r="B25" s="352" t="s">
        <v>385</v>
      </c>
      <c r="C25" s="237">
        <v>0</v>
      </c>
      <c r="D25" s="237">
        <v>0</v>
      </c>
      <c r="E25" s="237">
        <f t="shared" si="4"/>
        <v>0</v>
      </c>
      <c r="F25" s="237">
        <v>0</v>
      </c>
      <c r="G25" s="237">
        <v>0</v>
      </c>
      <c r="H25" s="237">
        <f t="shared" si="5"/>
        <v>0</v>
      </c>
    </row>
    <row r="26" spans="1:8">
      <c r="A26" s="297"/>
      <c r="B26" s="352" t="s">
        <v>386</v>
      </c>
      <c r="C26" s="237">
        <v>0</v>
      </c>
      <c r="D26" s="237">
        <v>0</v>
      </c>
      <c r="E26" s="237">
        <f t="shared" si="4"/>
        <v>0</v>
      </c>
      <c r="F26" s="237">
        <v>0</v>
      </c>
      <c r="G26" s="237">
        <v>0</v>
      </c>
      <c r="H26" s="237">
        <f t="shared" si="5"/>
        <v>0</v>
      </c>
    </row>
    <row r="27" spans="1:8">
      <c r="A27" s="297"/>
      <c r="B27" s="352" t="s">
        <v>387</v>
      </c>
      <c r="C27" s="237">
        <v>0</v>
      </c>
      <c r="D27" s="237">
        <v>0</v>
      </c>
      <c r="E27" s="237">
        <f t="shared" si="4"/>
        <v>0</v>
      </c>
      <c r="F27" s="237">
        <v>0</v>
      </c>
      <c r="G27" s="237">
        <v>0</v>
      </c>
      <c r="H27" s="237">
        <f t="shared" si="5"/>
        <v>0</v>
      </c>
    </row>
    <row r="28" spans="1:8">
      <c r="A28" s="297"/>
      <c r="B28" s="352" t="s">
        <v>388</v>
      </c>
      <c r="C28" s="237">
        <v>0</v>
      </c>
      <c r="D28" s="237">
        <v>0</v>
      </c>
      <c r="E28" s="237">
        <f t="shared" si="4"/>
        <v>0</v>
      </c>
      <c r="F28" s="237">
        <v>0</v>
      </c>
      <c r="G28" s="237">
        <v>0</v>
      </c>
      <c r="H28" s="237">
        <f t="shared" si="5"/>
        <v>0</v>
      </c>
    </row>
    <row r="29" spans="1:8">
      <c r="A29" s="297"/>
      <c r="B29" s="352" t="s">
        <v>389</v>
      </c>
      <c r="C29" s="237">
        <v>0</v>
      </c>
      <c r="D29" s="237">
        <v>0</v>
      </c>
      <c r="E29" s="237">
        <f t="shared" si="4"/>
        <v>0</v>
      </c>
      <c r="F29" s="237">
        <v>0</v>
      </c>
      <c r="G29" s="237">
        <v>0</v>
      </c>
      <c r="H29" s="237">
        <f t="shared" si="5"/>
        <v>0</v>
      </c>
    </row>
    <row r="30" spans="1:8">
      <c r="A30" s="354"/>
      <c r="B30" s="355" t="s">
        <v>390</v>
      </c>
      <c r="C30" s="237">
        <v>0</v>
      </c>
      <c r="D30" s="237">
        <v>0</v>
      </c>
      <c r="E30" s="237">
        <f t="shared" si="4"/>
        <v>0</v>
      </c>
      <c r="F30" s="237">
        <v>0</v>
      </c>
      <c r="G30" s="237">
        <v>0</v>
      </c>
      <c r="H30" s="237">
        <f t="shared" si="5"/>
        <v>0</v>
      </c>
    </row>
    <row r="31" spans="1:8">
      <c r="A31" s="290" t="s">
        <v>391</v>
      </c>
      <c r="B31" s="291"/>
      <c r="C31" s="351">
        <f t="shared" ref="C31:H31" si="6">SUM(C32:C34)</f>
        <v>0</v>
      </c>
      <c r="D31" s="351">
        <f t="shared" si="6"/>
        <v>0</v>
      </c>
      <c r="E31" s="351">
        <f t="shared" si="6"/>
        <v>0</v>
      </c>
      <c r="F31" s="351">
        <f t="shared" si="6"/>
        <v>0</v>
      </c>
      <c r="G31" s="351">
        <f t="shared" si="6"/>
        <v>0</v>
      </c>
      <c r="H31" s="351">
        <f t="shared" si="6"/>
        <v>0</v>
      </c>
    </row>
    <row r="32" spans="1:8">
      <c r="A32" s="297"/>
      <c r="B32" s="352" t="s">
        <v>392</v>
      </c>
      <c r="C32" s="237">
        <v>0</v>
      </c>
      <c r="D32" s="237">
        <v>0</v>
      </c>
      <c r="E32" s="237">
        <f>C32+D32</f>
        <v>0</v>
      </c>
      <c r="F32" s="237">
        <v>0</v>
      </c>
      <c r="G32" s="237">
        <v>0</v>
      </c>
      <c r="H32" s="237">
        <f>E32-F32</f>
        <v>0</v>
      </c>
    </row>
    <row r="33" spans="1:8">
      <c r="A33" s="297"/>
      <c r="B33" s="352" t="s">
        <v>393</v>
      </c>
      <c r="C33" s="237">
        <v>0</v>
      </c>
      <c r="D33" s="237">
        <v>0</v>
      </c>
      <c r="E33" s="237">
        <f t="shared" ref="E33:E34" si="7">C33+D33</f>
        <v>0</v>
      </c>
      <c r="F33" s="237">
        <v>0</v>
      </c>
      <c r="G33" s="237">
        <v>0</v>
      </c>
      <c r="H33" s="237">
        <f t="shared" ref="H33:H34" si="8">E33-F33</f>
        <v>0</v>
      </c>
    </row>
    <row r="34" spans="1:8">
      <c r="A34" s="297"/>
      <c r="B34" s="352" t="s">
        <v>394</v>
      </c>
      <c r="C34" s="237">
        <v>0</v>
      </c>
      <c r="D34" s="237">
        <v>0</v>
      </c>
      <c r="E34" s="237">
        <f t="shared" si="7"/>
        <v>0</v>
      </c>
      <c r="F34" s="237">
        <v>0</v>
      </c>
      <c r="G34" s="237">
        <v>0</v>
      </c>
      <c r="H34" s="237">
        <f t="shared" si="8"/>
        <v>0</v>
      </c>
    </row>
    <row r="35" spans="1:8">
      <c r="A35" s="297"/>
      <c r="B35" s="352"/>
      <c r="C35" s="351"/>
      <c r="D35" s="360"/>
      <c r="E35" s="351"/>
      <c r="F35" s="351"/>
      <c r="G35" s="351"/>
      <c r="H35" s="351"/>
    </row>
    <row r="36" spans="1:8">
      <c r="A36" s="356"/>
      <c r="B36" s="357" t="s">
        <v>423</v>
      </c>
      <c r="C36" s="358">
        <f>+C11+C21+C31</f>
        <v>0</v>
      </c>
      <c r="D36" s="358">
        <f t="shared" ref="D36:H36" si="9">+D11+D21+D31</f>
        <v>0</v>
      </c>
      <c r="E36" s="358">
        <f t="shared" si="9"/>
        <v>0</v>
      </c>
      <c r="F36" s="358">
        <f t="shared" si="9"/>
        <v>0</v>
      </c>
      <c r="G36" s="358">
        <f t="shared" si="9"/>
        <v>0</v>
      </c>
      <c r="H36" s="358">
        <f t="shared" si="9"/>
        <v>0</v>
      </c>
    </row>
  </sheetData>
  <mergeCells count="12">
    <mergeCell ref="A7:B9"/>
    <mergeCell ref="C7:G7"/>
    <mergeCell ref="H7:H8"/>
    <mergeCell ref="A11:B11"/>
    <mergeCell ref="A21:B21"/>
    <mergeCell ref="A31:B31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A84A-11D7-4424-938C-7FA4B7820DA0}">
  <dimension ref="A1:H34"/>
  <sheetViews>
    <sheetView workbookViewId="0">
      <selection activeCell="G36" sqref="G36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398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7"/>
      <c r="B10" s="352"/>
      <c r="C10" s="351"/>
      <c r="D10" s="351"/>
      <c r="E10" s="351"/>
      <c r="F10" s="351"/>
      <c r="G10" s="351"/>
      <c r="H10" s="351"/>
    </row>
    <row r="11" spans="1:8">
      <c r="A11" s="290" t="s">
        <v>399</v>
      </c>
      <c r="B11" s="291"/>
      <c r="C11" s="351">
        <f t="shared" ref="C11:H11" si="0">SUM(C12:C18)</f>
        <v>0</v>
      </c>
      <c r="D11" s="351">
        <f t="shared" si="0"/>
        <v>0</v>
      </c>
      <c r="E11" s="351">
        <f t="shared" si="0"/>
        <v>0</v>
      </c>
      <c r="F11" s="351">
        <f t="shared" si="0"/>
        <v>0</v>
      </c>
      <c r="G11" s="351">
        <f t="shared" si="0"/>
        <v>0</v>
      </c>
      <c r="H11" s="351">
        <f t="shared" si="0"/>
        <v>0</v>
      </c>
    </row>
    <row r="12" spans="1:8">
      <c r="A12" s="297"/>
      <c r="B12" s="352" t="s">
        <v>400</v>
      </c>
      <c r="C12" s="237">
        <v>0</v>
      </c>
      <c r="D12" s="237">
        <v>0</v>
      </c>
      <c r="E12" s="237">
        <f>C12+D12</f>
        <v>0</v>
      </c>
      <c r="F12" s="237">
        <v>0</v>
      </c>
      <c r="G12" s="237">
        <v>0</v>
      </c>
      <c r="H12" s="237">
        <f>E12-F12</f>
        <v>0</v>
      </c>
    </row>
    <row r="13" spans="1:8">
      <c r="A13" s="297"/>
      <c r="B13" s="352" t="s">
        <v>401</v>
      </c>
      <c r="C13" s="237">
        <v>0</v>
      </c>
      <c r="D13" s="237">
        <v>0</v>
      </c>
      <c r="E13" s="237">
        <f t="shared" ref="E13:E18" si="1">C13+D13</f>
        <v>0</v>
      </c>
      <c r="F13" s="237">
        <v>0</v>
      </c>
      <c r="G13" s="237">
        <v>0</v>
      </c>
      <c r="H13" s="237">
        <f t="shared" ref="H13:H18" si="2">E13-F13</f>
        <v>0</v>
      </c>
    </row>
    <row r="14" spans="1:8">
      <c r="A14" s="297"/>
      <c r="B14" s="352" t="s">
        <v>402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403</v>
      </c>
      <c r="C15" s="237">
        <v>0</v>
      </c>
      <c r="D15" s="237">
        <v>0</v>
      </c>
      <c r="E15" s="237">
        <f t="shared" si="1"/>
        <v>0</v>
      </c>
      <c r="F15" s="237">
        <v>0</v>
      </c>
      <c r="G15" s="237">
        <v>0</v>
      </c>
      <c r="H15" s="237">
        <f t="shared" si="2"/>
        <v>0</v>
      </c>
    </row>
    <row r="16" spans="1:8" ht="22.5">
      <c r="A16" s="297"/>
      <c r="B16" s="352" t="s">
        <v>404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405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354"/>
      <c r="B18" s="355" t="s">
        <v>406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0" t="s">
        <v>407</v>
      </c>
      <c r="B19" s="291"/>
      <c r="C19" s="351">
        <f t="shared" ref="C19:H19" si="3">SUM(C20:C22)</f>
        <v>0</v>
      </c>
      <c r="D19" s="351">
        <f t="shared" si="3"/>
        <v>0</v>
      </c>
      <c r="E19" s="351">
        <f t="shared" si="3"/>
        <v>0</v>
      </c>
      <c r="F19" s="351">
        <f t="shared" si="3"/>
        <v>0</v>
      </c>
      <c r="G19" s="351">
        <f t="shared" si="3"/>
        <v>0</v>
      </c>
      <c r="H19" s="351">
        <f t="shared" si="3"/>
        <v>0</v>
      </c>
    </row>
    <row r="20" spans="1:8">
      <c r="A20" s="297"/>
      <c r="B20" s="352" t="s">
        <v>408</v>
      </c>
      <c r="C20" s="237">
        <v>0</v>
      </c>
      <c r="D20" s="237">
        <v>0</v>
      </c>
      <c r="E20" s="237">
        <f>C20+D20</f>
        <v>0</v>
      </c>
      <c r="F20" s="237">
        <v>0</v>
      </c>
      <c r="G20" s="237">
        <v>0</v>
      </c>
      <c r="H20" s="237">
        <f>E20-F20</f>
        <v>0</v>
      </c>
    </row>
    <row r="21" spans="1:8">
      <c r="A21" s="297"/>
      <c r="B21" s="352" t="s">
        <v>409</v>
      </c>
      <c r="C21" s="237">
        <v>0</v>
      </c>
      <c r="D21" s="237">
        <v>0</v>
      </c>
      <c r="E21" s="237">
        <f t="shared" ref="E21:E22" si="4">C21+D21</f>
        <v>0</v>
      </c>
      <c r="F21" s="237">
        <v>0</v>
      </c>
      <c r="G21" s="237">
        <v>0</v>
      </c>
      <c r="H21" s="237">
        <f t="shared" ref="H21:H22" si="5">E21-F21</f>
        <v>0</v>
      </c>
    </row>
    <row r="22" spans="1:8">
      <c r="A22" s="354"/>
      <c r="B22" s="355" t="s">
        <v>410</v>
      </c>
      <c r="C22" s="237">
        <v>0</v>
      </c>
      <c r="D22" s="237">
        <v>0</v>
      </c>
      <c r="E22" s="237">
        <f t="shared" si="4"/>
        <v>0</v>
      </c>
      <c r="F22" s="237">
        <v>0</v>
      </c>
      <c r="G22" s="237">
        <v>0</v>
      </c>
      <c r="H22" s="237">
        <f t="shared" si="5"/>
        <v>0</v>
      </c>
    </row>
    <row r="23" spans="1:8">
      <c r="A23" s="290" t="s">
        <v>411</v>
      </c>
      <c r="B23" s="291"/>
      <c r="C23" s="351">
        <f t="shared" ref="C23:H23" si="6">SUM(C24:C30)</f>
        <v>0</v>
      </c>
      <c r="D23" s="351">
        <f t="shared" si="6"/>
        <v>0</v>
      </c>
      <c r="E23" s="351">
        <f t="shared" si="6"/>
        <v>0</v>
      </c>
      <c r="F23" s="351">
        <f t="shared" si="6"/>
        <v>0</v>
      </c>
      <c r="G23" s="351">
        <f t="shared" si="6"/>
        <v>0</v>
      </c>
      <c r="H23" s="351">
        <f t="shared" si="6"/>
        <v>0</v>
      </c>
    </row>
    <row r="24" spans="1:8">
      <c r="A24" s="297"/>
      <c r="B24" s="352" t="s">
        <v>412</v>
      </c>
      <c r="C24" s="237">
        <v>0</v>
      </c>
      <c r="D24" s="237">
        <v>0</v>
      </c>
      <c r="E24" s="237">
        <f>C24+D24</f>
        <v>0</v>
      </c>
      <c r="F24" s="237">
        <v>0</v>
      </c>
      <c r="G24" s="237">
        <v>0</v>
      </c>
      <c r="H24" s="237">
        <f>E24-F24</f>
        <v>0</v>
      </c>
    </row>
    <row r="25" spans="1:8">
      <c r="A25" s="297"/>
      <c r="B25" s="352" t="s">
        <v>413</v>
      </c>
      <c r="C25" s="237">
        <v>0</v>
      </c>
      <c r="D25" s="237">
        <v>0</v>
      </c>
      <c r="E25" s="237">
        <f t="shared" ref="E25:E30" si="7">C25+D25</f>
        <v>0</v>
      </c>
      <c r="F25" s="237">
        <v>0</v>
      </c>
      <c r="G25" s="237">
        <v>0</v>
      </c>
      <c r="H25" s="237">
        <f t="shared" ref="H25:H30" si="8">E25-F25</f>
        <v>0</v>
      </c>
    </row>
    <row r="26" spans="1:8">
      <c r="A26" s="297"/>
      <c r="B26" s="352" t="s">
        <v>414</v>
      </c>
      <c r="C26" s="237">
        <v>0</v>
      </c>
      <c r="D26" s="237">
        <v>0</v>
      </c>
      <c r="E26" s="237">
        <f t="shared" si="7"/>
        <v>0</v>
      </c>
      <c r="F26" s="237">
        <v>0</v>
      </c>
      <c r="G26" s="237">
        <v>0</v>
      </c>
      <c r="H26" s="237">
        <f t="shared" si="8"/>
        <v>0</v>
      </c>
    </row>
    <row r="27" spans="1:8">
      <c r="A27" s="297"/>
      <c r="B27" s="352" t="s">
        <v>415</v>
      </c>
      <c r="C27" s="237">
        <v>0</v>
      </c>
      <c r="D27" s="237">
        <v>0</v>
      </c>
      <c r="E27" s="237">
        <f t="shared" si="7"/>
        <v>0</v>
      </c>
      <c r="F27" s="237">
        <v>0</v>
      </c>
      <c r="G27" s="237">
        <v>0</v>
      </c>
      <c r="H27" s="237">
        <f t="shared" si="8"/>
        <v>0</v>
      </c>
    </row>
    <row r="28" spans="1:8">
      <c r="A28" s="297"/>
      <c r="B28" s="352" t="s">
        <v>416</v>
      </c>
      <c r="C28" s="237">
        <v>0</v>
      </c>
      <c r="D28" s="237">
        <v>0</v>
      </c>
      <c r="E28" s="237">
        <f t="shared" si="7"/>
        <v>0</v>
      </c>
      <c r="F28" s="237">
        <v>0</v>
      </c>
      <c r="G28" s="237">
        <v>0</v>
      </c>
      <c r="H28" s="237">
        <f t="shared" si="8"/>
        <v>0</v>
      </c>
    </row>
    <row r="29" spans="1:8">
      <c r="A29" s="297"/>
      <c r="B29" s="352" t="s">
        <v>417</v>
      </c>
      <c r="C29" s="237">
        <v>0</v>
      </c>
      <c r="D29" s="237">
        <v>0</v>
      </c>
      <c r="E29" s="237">
        <f t="shared" si="7"/>
        <v>0</v>
      </c>
      <c r="F29" s="237">
        <v>0</v>
      </c>
      <c r="G29" s="237">
        <v>0</v>
      </c>
      <c r="H29" s="237">
        <f t="shared" si="8"/>
        <v>0</v>
      </c>
    </row>
    <row r="30" spans="1:8">
      <c r="A30" s="297"/>
      <c r="B30" s="352" t="s">
        <v>418</v>
      </c>
      <c r="C30" s="237">
        <v>0</v>
      </c>
      <c r="D30" s="237">
        <v>0</v>
      </c>
      <c r="E30" s="237">
        <f t="shared" si="7"/>
        <v>0</v>
      </c>
      <c r="F30" s="237">
        <v>0</v>
      </c>
      <c r="G30" s="237">
        <v>0</v>
      </c>
      <c r="H30" s="237">
        <f t="shared" si="8"/>
        <v>0</v>
      </c>
    </row>
    <row r="31" spans="1:8">
      <c r="A31" s="297"/>
      <c r="B31" s="352"/>
      <c r="C31" s="351"/>
      <c r="D31" s="351"/>
      <c r="E31" s="351"/>
      <c r="F31" s="351"/>
      <c r="G31" s="351"/>
      <c r="H31" s="351"/>
    </row>
    <row r="32" spans="1:8">
      <c r="A32" s="297"/>
      <c r="B32" s="352"/>
      <c r="C32" s="351"/>
      <c r="D32" s="351"/>
      <c r="E32" s="351"/>
      <c r="F32" s="351"/>
      <c r="G32" s="351"/>
      <c r="H32" s="351"/>
    </row>
    <row r="33" spans="1:8">
      <c r="A33" s="356"/>
      <c r="B33" s="357" t="s">
        <v>424</v>
      </c>
      <c r="C33" s="358">
        <f>+C11+C19+C23</f>
        <v>0</v>
      </c>
      <c r="D33" s="358">
        <f t="shared" ref="D33:H33" si="9">+D11+D19+D23</f>
        <v>0</v>
      </c>
      <c r="E33" s="358">
        <f t="shared" si="9"/>
        <v>0</v>
      </c>
      <c r="F33" s="358">
        <f t="shared" si="9"/>
        <v>0</v>
      </c>
      <c r="G33" s="358">
        <f t="shared" si="9"/>
        <v>0</v>
      </c>
      <c r="H33" s="358">
        <f t="shared" si="9"/>
        <v>0</v>
      </c>
    </row>
    <row r="34" spans="1:8">
      <c r="A34" s="356"/>
      <c r="B34" s="357" t="s">
        <v>425</v>
      </c>
      <c r="C34" s="358">
        <f>+'[2]EAPED NE COG'!C10+'[2]EAPED E COG'!C10</f>
        <v>109193778</v>
      </c>
      <c r="D34" s="358">
        <f>+'[2]EAPED NE COG'!D10+'[2]EAPED E COG'!D10</f>
        <v>5954509</v>
      </c>
      <c r="E34" s="358">
        <f>+'[2]EAPED NE COG'!E10+'[2]EAPED E COG'!E10</f>
        <v>115148287</v>
      </c>
      <c r="F34" s="358">
        <f>+'[2]EAPED NE COG'!F10+'[2]EAPED E COG'!F10</f>
        <v>79012152</v>
      </c>
      <c r="G34" s="358">
        <f>+'[2]EAPED NE COG'!G10+'[2]EAPED E COG'!G10</f>
        <v>76291446</v>
      </c>
      <c r="H34" s="358">
        <f>+'[2]EAPED NE COG'!H10+'[2]EAPED E COG'!H10</f>
        <v>36136135</v>
      </c>
    </row>
  </sheetData>
  <mergeCells count="12">
    <mergeCell ref="A7:B9"/>
    <mergeCell ref="C7:G7"/>
    <mergeCell ref="H7:H8"/>
    <mergeCell ref="A11:B11"/>
    <mergeCell ref="A19:B19"/>
    <mergeCell ref="A23:B23"/>
    <mergeCell ref="A1:H1"/>
    <mergeCell ref="A2:H2"/>
    <mergeCell ref="A3:H3"/>
    <mergeCell ref="A4:H4"/>
    <mergeCell ref="A5:H5"/>
    <mergeCell ref="A6:H6"/>
  </mergeCells>
  <pageMargins left="0.51181102362204722" right="0.31496062992125984" top="0.74803149606299213" bottom="0.74803149606299213" header="0.31496062992125984" footer="0.31496062992125984"/>
  <pageSetup scale="90" orientation="landscape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39BC-FADA-4663-98FA-F6DE6E549D56}">
  <dimension ref="A1:H37"/>
  <sheetViews>
    <sheetView workbookViewId="0">
      <selection sqref="A1:H37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426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7"/>
      <c r="B10" s="352"/>
      <c r="C10" s="351"/>
      <c r="D10" s="351"/>
      <c r="E10" s="351"/>
      <c r="F10" s="351"/>
      <c r="G10" s="351"/>
      <c r="H10" s="351"/>
    </row>
    <row r="11" spans="1:8">
      <c r="A11" s="290" t="s">
        <v>339</v>
      </c>
      <c r="B11" s="291"/>
      <c r="C11" s="351">
        <f>SUM(C12:C19)</f>
        <v>109193778</v>
      </c>
      <c r="D11" s="351">
        <f t="shared" ref="D11:H11" si="0">SUM(D12:D19)</f>
        <v>5954509</v>
      </c>
      <c r="E11" s="351">
        <f t="shared" si="0"/>
        <v>115148287</v>
      </c>
      <c r="F11" s="351">
        <f t="shared" si="0"/>
        <v>79012152</v>
      </c>
      <c r="G11" s="351">
        <f>+G12</f>
        <v>76291446</v>
      </c>
      <c r="H11" s="351">
        <f t="shared" si="0"/>
        <v>36136135</v>
      </c>
    </row>
    <row r="12" spans="1:8">
      <c r="A12" s="297"/>
      <c r="B12" s="352" t="s">
        <v>427</v>
      </c>
      <c r="C12" s="237">
        <v>109193778</v>
      </c>
      <c r="D12" s="237">
        <v>5954509</v>
      </c>
      <c r="E12" s="237">
        <v>115148287</v>
      </c>
      <c r="F12" s="237">
        <v>79012152</v>
      </c>
      <c r="G12" s="237">
        <v>76291446</v>
      </c>
      <c r="H12" s="237">
        <f>E12-F12</f>
        <v>36136135</v>
      </c>
    </row>
    <row r="13" spans="1:8">
      <c r="A13" s="297"/>
      <c r="B13" s="352" t="s">
        <v>428</v>
      </c>
      <c r="C13" s="237">
        <v>0</v>
      </c>
      <c r="D13" s="237">
        <v>0</v>
      </c>
      <c r="E13" s="237">
        <f t="shared" ref="E13:E19" si="1">C13+D13</f>
        <v>0</v>
      </c>
      <c r="F13" s="237">
        <v>0</v>
      </c>
      <c r="G13" s="237">
        <v>0</v>
      </c>
      <c r="H13" s="237">
        <f t="shared" ref="H13:H19" si="2">E13-F13</f>
        <v>0</v>
      </c>
    </row>
    <row r="14" spans="1:8">
      <c r="A14" s="297"/>
      <c r="B14" s="352" t="s">
        <v>429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430</v>
      </c>
      <c r="C15" s="237">
        <v>0</v>
      </c>
      <c r="D15" s="237">
        <v>0</v>
      </c>
      <c r="E15" s="237">
        <f t="shared" si="1"/>
        <v>0</v>
      </c>
      <c r="F15" s="237">
        <v>0</v>
      </c>
      <c r="G15" s="237">
        <v>0</v>
      </c>
      <c r="H15" s="237">
        <f t="shared" si="2"/>
        <v>0</v>
      </c>
    </row>
    <row r="16" spans="1:8">
      <c r="A16" s="297"/>
      <c r="B16" s="352" t="s">
        <v>431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432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297"/>
      <c r="B18" s="352" t="s">
        <v>433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7"/>
      <c r="B19" s="352" t="s">
        <v>434</v>
      </c>
      <c r="C19" s="237">
        <v>0</v>
      </c>
      <c r="D19" s="237">
        <v>0</v>
      </c>
      <c r="E19" s="237">
        <f t="shared" si="1"/>
        <v>0</v>
      </c>
      <c r="F19" s="237">
        <v>0</v>
      </c>
      <c r="G19" s="237">
        <v>0</v>
      </c>
      <c r="H19" s="237">
        <f t="shared" si="2"/>
        <v>0</v>
      </c>
    </row>
    <row r="20" spans="1:8">
      <c r="A20" s="297"/>
      <c r="B20" s="352"/>
      <c r="C20" s="351"/>
      <c r="D20" s="351"/>
      <c r="E20" s="351"/>
      <c r="F20" s="351"/>
      <c r="G20" s="351"/>
      <c r="H20" s="360"/>
    </row>
    <row r="21" spans="1:8">
      <c r="A21" s="290" t="s">
        <v>421</v>
      </c>
      <c r="B21" s="291"/>
      <c r="C21" s="351">
        <f>SUM(C22:C29)</f>
        <v>0</v>
      </c>
      <c r="D21" s="351">
        <f t="shared" ref="D21:H21" si="3">SUM(D22:D29)</f>
        <v>0</v>
      </c>
      <c r="E21" s="351">
        <f t="shared" si="3"/>
        <v>0</v>
      </c>
      <c r="F21" s="351">
        <f t="shared" si="3"/>
        <v>0</v>
      </c>
      <c r="G21" s="351">
        <f t="shared" si="3"/>
        <v>0</v>
      </c>
      <c r="H21" s="351">
        <f t="shared" si="3"/>
        <v>0</v>
      </c>
    </row>
    <row r="22" spans="1:8">
      <c r="A22" s="297"/>
      <c r="B22" s="352" t="s">
        <v>427</v>
      </c>
      <c r="C22" s="237">
        <v>0</v>
      </c>
      <c r="D22" s="237">
        <v>0</v>
      </c>
      <c r="E22" s="237">
        <v>0</v>
      </c>
      <c r="F22" s="237">
        <v>0</v>
      </c>
      <c r="G22" s="237">
        <v>0</v>
      </c>
      <c r="H22" s="237">
        <f>E22-F22</f>
        <v>0</v>
      </c>
    </row>
    <row r="23" spans="1:8">
      <c r="A23" s="297"/>
      <c r="B23" s="352" t="s">
        <v>428</v>
      </c>
      <c r="C23" s="237">
        <v>0</v>
      </c>
      <c r="D23" s="237">
        <v>0</v>
      </c>
      <c r="E23" s="237">
        <f t="shared" ref="E23:E29" si="4">C23+D23</f>
        <v>0</v>
      </c>
      <c r="F23" s="237">
        <v>0</v>
      </c>
      <c r="G23" s="237">
        <v>0</v>
      </c>
      <c r="H23" s="237">
        <f t="shared" ref="H23:H29" si="5">E23-F23</f>
        <v>0</v>
      </c>
    </row>
    <row r="24" spans="1:8">
      <c r="A24" s="297"/>
      <c r="B24" s="352" t="s">
        <v>429</v>
      </c>
      <c r="C24" s="237">
        <v>0</v>
      </c>
      <c r="D24" s="237">
        <v>0</v>
      </c>
      <c r="E24" s="237">
        <f t="shared" si="4"/>
        <v>0</v>
      </c>
      <c r="F24" s="237">
        <v>0</v>
      </c>
      <c r="G24" s="237">
        <v>0</v>
      </c>
      <c r="H24" s="237">
        <f t="shared" si="5"/>
        <v>0</v>
      </c>
    </row>
    <row r="25" spans="1:8">
      <c r="A25" s="297"/>
      <c r="B25" s="352" t="s">
        <v>430</v>
      </c>
      <c r="C25" s="237">
        <v>0</v>
      </c>
      <c r="D25" s="237">
        <v>0</v>
      </c>
      <c r="E25" s="237">
        <f t="shared" si="4"/>
        <v>0</v>
      </c>
      <c r="F25" s="237">
        <v>0</v>
      </c>
      <c r="G25" s="237">
        <v>0</v>
      </c>
      <c r="H25" s="237">
        <f t="shared" si="5"/>
        <v>0</v>
      </c>
    </row>
    <row r="26" spans="1:8">
      <c r="A26" s="297"/>
      <c r="B26" s="352" t="s">
        <v>431</v>
      </c>
      <c r="C26" s="237">
        <v>0</v>
      </c>
      <c r="D26" s="237">
        <v>0</v>
      </c>
      <c r="E26" s="237">
        <f t="shared" si="4"/>
        <v>0</v>
      </c>
      <c r="F26" s="237">
        <v>0</v>
      </c>
      <c r="G26" s="237">
        <v>0</v>
      </c>
      <c r="H26" s="237">
        <f t="shared" si="5"/>
        <v>0</v>
      </c>
    </row>
    <row r="27" spans="1:8">
      <c r="A27" s="297"/>
      <c r="B27" s="352" t="s">
        <v>432</v>
      </c>
      <c r="C27" s="237">
        <v>0</v>
      </c>
      <c r="D27" s="237">
        <v>0</v>
      </c>
      <c r="E27" s="237">
        <f t="shared" si="4"/>
        <v>0</v>
      </c>
      <c r="F27" s="237">
        <v>0</v>
      </c>
      <c r="G27" s="237">
        <v>0</v>
      </c>
      <c r="H27" s="237">
        <f t="shared" si="5"/>
        <v>0</v>
      </c>
    </row>
    <row r="28" spans="1:8">
      <c r="A28" s="297"/>
      <c r="B28" s="352" t="s">
        <v>433</v>
      </c>
      <c r="C28" s="237">
        <v>0</v>
      </c>
      <c r="D28" s="237">
        <v>0</v>
      </c>
      <c r="E28" s="237">
        <f t="shared" si="4"/>
        <v>0</v>
      </c>
      <c r="F28" s="237">
        <v>0</v>
      </c>
      <c r="G28" s="237">
        <v>0</v>
      </c>
      <c r="H28" s="237">
        <f t="shared" si="5"/>
        <v>0</v>
      </c>
    </row>
    <row r="29" spans="1:8">
      <c r="A29" s="297"/>
      <c r="B29" s="352" t="s">
        <v>434</v>
      </c>
      <c r="C29" s="237">
        <v>0</v>
      </c>
      <c r="D29" s="237">
        <v>0</v>
      </c>
      <c r="E29" s="237">
        <f t="shared" si="4"/>
        <v>0</v>
      </c>
      <c r="F29" s="237">
        <v>0</v>
      </c>
      <c r="G29" s="237">
        <v>0</v>
      </c>
      <c r="H29" s="237">
        <f t="shared" si="5"/>
        <v>0</v>
      </c>
    </row>
    <row r="30" spans="1:8">
      <c r="A30" s="297"/>
      <c r="B30" s="352"/>
      <c r="C30" s="351"/>
      <c r="D30" s="351"/>
      <c r="E30" s="351"/>
      <c r="F30" s="351"/>
      <c r="G30" s="351"/>
      <c r="H30" s="351"/>
    </row>
    <row r="31" spans="1:8">
      <c r="A31" s="297"/>
      <c r="B31" s="352"/>
      <c r="C31" s="351"/>
      <c r="D31" s="351"/>
      <c r="E31" s="351"/>
      <c r="F31" s="351"/>
      <c r="G31" s="351"/>
      <c r="H31" s="351"/>
    </row>
    <row r="32" spans="1:8">
      <c r="A32" s="297"/>
      <c r="B32" s="352"/>
      <c r="C32" s="351"/>
      <c r="D32" s="351"/>
      <c r="E32" s="351"/>
      <c r="F32" s="351"/>
      <c r="G32" s="351"/>
      <c r="H32" s="351"/>
    </row>
    <row r="33" spans="1:8">
      <c r="A33" s="297"/>
      <c r="B33" s="352"/>
      <c r="C33" s="351"/>
      <c r="D33" s="351"/>
      <c r="E33" s="351"/>
      <c r="F33" s="351"/>
      <c r="G33" s="351"/>
      <c r="H33" s="351"/>
    </row>
    <row r="34" spans="1:8">
      <c r="A34" s="297"/>
      <c r="B34" s="352"/>
      <c r="C34" s="351"/>
      <c r="D34" s="351"/>
      <c r="E34" s="351"/>
      <c r="F34" s="351"/>
      <c r="G34" s="351"/>
      <c r="H34" s="351"/>
    </row>
    <row r="35" spans="1:8">
      <c r="A35" s="297"/>
      <c r="B35" s="352"/>
      <c r="C35" s="351"/>
      <c r="D35" s="351"/>
      <c r="E35" s="351"/>
      <c r="F35" s="351"/>
      <c r="G35" s="351"/>
      <c r="H35" s="351"/>
    </row>
    <row r="36" spans="1:8">
      <c r="A36" s="297"/>
      <c r="B36" s="352"/>
      <c r="C36" s="351"/>
      <c r="D36" s="351"/>
      <c r="E36" s="351"/>
      <c r="F36" s="351"/>
      <c r="G36" s="351"/>
      <c r="H36" s="351"/>
    </row>
    <row r="37" spans="1:8">
      <c r="A37" s="361" t="s">
        <v>435</v>
      </c>
      <c r="B37" s="362"/>
      <c r="C37" s="363">
        <f>C11+C21</f>
        <v>109193778</v>
      </c>
      <c r="D37" s="363">
        <f t="shared" ref="D37:H37" si="6">D11+D21</f>
        <v>5954509</v>
      </c>
      <c r="E37" s="363">
        <f t="shared" si="6"/>
        <v>115148287</v>
      </c>
      <c r="F37" s="363">
        <f t="shared" si="6"/>
        <v>79012152</v>
      </c>
      <c r="G37" s="363">
        <f t="shared" si="6"/>
        <v>76291446</v>
      </c>
      <c r="H37" s="363">
        <f t="shared" si="6"/>
        <v>36136135</v>
      </c>
    </row>
  </sheetData>
  <mergeCells count="12">
    <mergeCell ref="A7:B9"/>
    <mergeCell ref="C7:G7"/>
    <mergeCell ref="H7:H8"/>
    <mergeCell ref="A11:B11"/>
    <mergeCell ref="A21:B21"/>
    <mergeCell ref="A37:B37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E59E-62F8-42FC-A217-CC8A427F4A56}">
  <dimension ref="A1:H44"/>
  <sheetViews>
    <sheetView topLeftCell="A10" workbookViewId="0">
      <selection sqref="A1:H44"/>
    </sheetView>
  </sheetViews>
  <sheetFormatPr baseColWidth="10" defaultRowHeight="15"/>
  <cols>
    <col min="1" max="1" width="4.5703125" customWidth="1"/>
    <col min="2" max="2" width="60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436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>
      <c r="A7" s="364" t="s">
        <v>227</v>
      </c>
      <c r="B7" s="364"/>
      <c r="C7" s="365" t="s">
        <v>334</v>
      </c>
      <c r="D7" s="365"/>
      <c r="E7" s="365"/>
      <c r="F7" s="365"/>
      <c r="G7" s="365"/>
      <c r="H7" s="365" t="s">
        <v>335</v>
      </c>
    </row>
    <row r="8" spans="1:8" ht="22.5">
      <c r="A8" s="364"/>
      <c r="B8" s="364"/>
      <c r="C8" s="366" t="s">
        <v>228</v>
      </c>
      <c r="D8" s="366" t="s">
        <v>336</v>
      </c>
      <c r="E8" s="366" t="s">
        <v>260</v>
      </c>
      <c r="F8" s="366" t="s">
        <v>212</v>
      </c>
      <c r="G8" s="366" t="s">
        <v>229</v>
      </c>
      <c r="H8" s="365"/>
    </row>
    <row r="9" spans="1:8">
      <c r="A9" s="364"/>
      <c r="B9" s="364"/>
      <c r="C9" s="366">
        <v>1</v>
      </c>
      <c r="D9" s="366">
        <v>2</v>
      </c>
      <c r="E9" s="366" t="s">
        <v>337</v>
      </c>
      <c r="F9" s="366">
        <v>4</v>
      </c>
      <c r="G9" s="366">
        <v>5</v>
      </c>
      <c r="H9" s="366" t="s">
        <v>338</v>
      </c>
    </row>
    <row r="10" spans="1:8">
      <c r="A10" s="367" t="s">
        <v>339</v>
      </c>
      <c r="B10" s="368"/>
      <c r="C10" s="369">
        <f>+C11+C20+C28+C38</f>
        <v>109193778</v>
      </c>
      <c r="D10" s="369">
        <f t="shared" ref="D10:H10" si="0">+D11+D20+D28+D38</f>
        <v>5954509</v>
      </c>
      <c r="E10" s="369">
        <f t="shared" si="0"/>
        <v>115148287</v>
      </c>
      <c r="F10" s="369">
        <f t="shared" si="0"/>
        <v>79012152</v>
      </c>
      <c r="G10" s="369">
        <f t="shared" si="0"/>
        <v>76291446</v>
      </c>
      <c r="H10" s="369">
        <f t="shared" si="0"/>
        <v>36136135</v>
      </c>
    </row>
    <row r="11" spans="1:8">
      <c r="A11" s="370" t="s">
        <v>437</v>
      </c>
      <c r="B11" s="371"/>
      <c r="C11" s="372">
        <f>SUM(C12:C19)</f>
        <v>0</v>
      </c>
      <c r="D11" s="372">
        <f>SUM(D12:D19)</f>
        <v>0</v>
      </c>
      <c r="E11" s="372">
        <f t="shared" ref="E11:H11" si="1">SUM(E12:E19)</f>
        <v>0</v>
      </c>
      <c r="F11" s="372">
        <f t="shared" si="1"/>
        <v>0</v>
      </c>
      <c r="G11" s="372">
        <f t="shared" si="1"/>
        <v>0</v>
      </c>
      <c r="H11" s="372">
        <f t="shared" si="1"/>
        <v>0</v>
      </c>
    </row>
    <row r="12" spans="1:8">
      <c r="A12" s="373"/>
      <c r="B12" s="374" t="s">
        <v>438</v>
      </c>
      <c r="C12" s="375">
        <v>0</v>
      </c>
      <c r="D12" s="375">
        <v>0</v>
      </c>
      <c r="E12" s="375">
        <f>C12+D12</f>
        <v>0</v>
      </c>
      <c r="F12" s="375">
        <v>0</v>
      </c>
      <c r="G12" s="375">
        <v>0</v>
      </c>
      <c r="H12" s="375">
        <f>E12-F12</f>
        <v>0</v>
      </c>
    </row>
    <row r="13" spans="1:8">
      <c r="A13" s="373"/>
      <c r="B13" s="374" t="s">
        <v>439</v>
      </c>
      <c r="C13" s="375">
        <v>0</v>
      </c>
      <c r="D13" s="375">
        <v>0</v>
      </c>
      <c r="E13" s="375">
        <f t="shared" ref="E13:E19" si="2">C13+D13</f>
        <v>0</v>
      </c>
      <c r="F13" s="375">
        <v>0</v>
      </c>
      <c r="G13" s="375">
        <v>0</v>
      </c>
      <c r="H13" s="375">
        <f t="shared" ref="H13:H19" si="3">E13-F13</f>
        <v>0</v>
      </c>
    </row>
    <row r="14" spans="1:8">
      <c r="A14" s="373"/>
      <c r="B14" s="374" t="s">
        <v>440</v>
      </c>
      <c r="C14" s="375">
        <v>0</v>
      </c>
      <c r="D14" s="375">
        <v>0</v>
      </c>
      <c r="E14" s="375">
        <f t="shared" si="2"/>
        <v>0</v>
      </c>
      <c r="F14" s="375">
        <v>0</v>
      </c>
      <c r="G14" s="375">
        <v>0</v>
      </c>
      <c r="H14" s="375">
        <f t="shared" si="3"/>
        <v>0</v>
      </c>
    </row>
    <row r="15" spans="1:8">
      <c r="A15" s="373"/>
      <c r="B15" s="374" t="s">
        <v>441</v>
      </c>
      <c r="C15" s="375">
        <v>0</v>
      </c>
      <c r="D15" s="375">
        <v>0</v>
      </c>
      <c r="E15" s="375">
        <f t="shared" si="2"/>
        <v>0</v>
      </c>
      <c r="F15" s="375">
        <v>0</v>
      </c>
      <c r="G15" s="375">
        <v>0</v>
      </c>
      <c r="H15" s="375">
        <f t="shared" si="3"/>
        <v>0</v>
      </c>
    </row>
    <row r="16" spans="1:8">
      <c r="A16" s="373"/>
      <c r="B16" s="374" t="s">
        <v>442</v>
      </c>
      <c r="C16" s="375">
        <v>0</v>
      </c>
      <c r="D16" s="375">
        <v>0</v>
      </c>
      <c r="E16" s="375">
        <f t="shared" si="2"/>
        <v>0</v>
      </c>
      <c r="F16" s="375">
        <v>0</v>
      </c>
      <c r="G16" s="375">
        <v>0</v>
      </c>
      <c r="H16" s="375">
        <f t="shared" si="3"/>
        <v>0</v>
      </c>
    </row>
    <row r="17" spans="1:8">
      <c r="A17" s="373"/>
      <c r="B17" s="374" t="s">
        <v>443</v>
      </c>
      <c r="C17" s="375">
        <v>0</v>
      </c>
      <c r="D17" s="375">
        <v>0</v>
      </c>
      <c r="E17" s="375">
        <f t="shared" si="2"/>
        <v>0</v>
      </c>
      <c r="F17" s="375">
        <v>0</v>
      </c>
      <c r="G17" s="375">
        <v>0</v>
      </c>
      <c r="H17" s="375">
        <f t="shared" si="3"/>
        <v>0</v>
      </c>
    </row>
    <row r="18" spans="1:8">
      <c r="A18" s="373"/>
      <c r="B18" s="374" t="s">
        <v>444</v>
      </c>
      <c r="C18" s="375">
        <v>0</v>
      </c>
      <c r="D18" s="375">
        <v>0</v>
      </c>
      <c r="E18" s="375">
        <f t="shared" si="2"/>
        <v>0</v>
      </c>
      <c r="F18" s="375">
        <v>0</v>
      </c>
      <c r="G18" s="375">
        <v>0</v>
      </c>
      <c r="H18" s="375">
        <f t="shared" si="3"/>
        <v>0</v>
      </c>
    </row>
    <row r="19" spans="1:8">
      <c r="A19" s="373"/>
      <c r="B19" s="374" t="s">
        <v>445</v>
      </c>
      <c r="C19" s="375">
        <v>0</v>
      </c>
      <c r="D19" s="375">
        <v>0</v>
      </c>
      <c r="E19" s="375">
        <f t="shared" si="2"/>
        <v>0</v>
      </c>
      <c r="F19" s="375">
        <v>0</v>
      </c>
      <c r="G19" s="375">
        <v>0</v>
      </c>
      <c r="H19" s="375">
        <f t="shared" si="3"/>
        <v>0</v>
      </c>
    </row>
    <row r="20" spans="1:8">
      <c r="A20" s="370" t="s">
        <v>446</v>
      </c>
      <c r="B20" s="371"/>
      <c r="C20" s="372">
        <f>SUM(C21:C27)</f>
        <v>109193778</v>
      </c>
      <c r="D20" s="372">
        <f t="shared" ref="D20:H20" si="4">SUM(D21:D27)</f>
        <v>5954509</v>
      </c>
      <c r="E20" s="372">
        <f t="shared" si="4"/>
        <v>115148287</v>
      </c>
      <c r="F20" s="372">
        <f t="shared" si="4"/>
        <v>79012152</v>
      </c>
      <c r="G20" s="372">
        <f t="shared" si="4"/>
        <v>76291446</v>
      </c>
      <c r="H20" s="372">
        <f t="shared" si="4"/>
        <v>36136135</v>
      </c>
    </row>
    <row r="21" spans="1:8">
      <c r="A21" s="373"/>
      <c r="B21" s="374" t="s">
        <v>447</v>
      </c>
      <c r="C21" s="376">
        <v>0</v>
      </c>
      <c r="D21" s="376">
        <v>0</v>
      </c>
      <c r="E21" s="376">
        <f>C21+D21</f>
        <v>0</v>
      </c>
      <c r="F21" s="376">
        <v>0</v>
      </c>
      <c r="G21" s="376">
        <v>0</v>
      </c>
      <c r="H21" s="376">
        <f>E21-F21</f>
        <v>0</v>
      </c>
    </row>
    <row r="22" spans="1:8">
      <c r="A22" s="373"/>
      <c r="B22" s="374" t="s">
        <v>448</v>
      </c>
      <c r="C22" s="376">
        <v>0</v>
      </c>
      <c r="D22" s="376">
        <v>0</v>
      </c>
      <c r="E22" s="376">
        <f t="shared" ref="E22:E27" si="5">C22+D22</f>
        <v>0</v>
      </c>
      <c r="F22" s="376">
        <v>0</v>
      </c>
      <c r="G22" s="376">
        <v>0</v>
      </c>
      <c r="H22" s="376">
        <f t="shared" ref="H22:H27" si="6">E22-F22</f>
        <v>0</v>
      </c>
    </row>
    <row r="23" spans="1:8">
      <c r="A23" s="373"/>
      <c r="B23" s="374" t="s">
        <v>449</v>
      </c>
      <c r="C23" s="376">
        <v>0</v>
      </c>
      <c r="D23" s="376">
        <v>0</v>
      </c>
      <c r="E23" s="376">
        <f t="shared" si="5"/>
        <v>0</v>
      </c>
      <c r="F23" s="376">
        <v>0</v>
      </c>
      <c r="G23" s="376">
        <v>0</v>
      </c>
      <c r="H23" s="376">
        <f t="shared" si="6"/>
        <v>0</v>
      </c>
    </row>
    <row r="24" spans="1:8">
      <c r="A24" s="373"/>
      <c r="B24" s="374" t="s">
        <v>450</v>
      </c>
      <c r="C24" s="376">
        <v>109193778</v>
      </c>
      <c r="D24" s="376">
        <v>5954509</v>
      </c>
      <c r="E24" s="376">
        <f t="shared" si="5"/>
        <v>115148287</v>
      </c>
      <c r="F24" s="376">
        <v>79012152</v>
      </c>
      <c r="G24" s="376">
        <v>76291446</v>
      </c>
      <c r="H24" s="376">
        <f t="shared" si="6"/>
        <v>36136135</v>
      </c>
    </row>
    <row r="25" spans="1:8">
      <c r="A25" s="373"/>
      <c r="B25" s="374" t="s">
        <v>451</v>
      </c>
      <c r="C25" s="376">
        <v>0</v>
      </c>
      <c r="D25" s="376">
        <v>0</v>
      </c>
      <c r="E25" s="376">
        <f t="shared" si="5"/>
        <v>0</v>
      </c>
      <c r="F25" s="376">
        <v>0</v>
      </c>
      <c r="G25" s="376">
        <v>0</v>
      </c>
      <c r="H25" s="376">
        <f t="shared" si="6"/>
        <v>0</v>
      </c>
    </row>
    <row r="26" spans="1:8">
      <c r="A26" s="373"/>
      <c r="B26" s="374" t="s">
        <v>452</v>
      </c>
      <c r="C26" s="376">
        <v>0</v>
      </c>
      <c r="D26" s="376">
        <v>0</v>
      </c>
      <c r="E26" s="376">
        <f t="shared" si="5"/>
        <v>0</v>
      </c>
      <c r="F26" s="376">
        <v>0</v>
      </c>
      <c r="G26" s="376">
        <v>0</v>
      </c>
      <c r="H26" s="376">
        <f t="shared" si="6"/>
        <v>0</v>
      </c>
    </row>
    <row r="27" spans="1:8">
      <c r="A27" s="373"/>
      <c r="B27" s="374" t="s">
        <v>453</v>
      </c>
      <c r="C27" s="376">
        <v>0</v>
      </c>
      <c r="D27" s="376">
        <v>0</v>
      </c>
      <c r="E27" s="376">
        <f t="shared" si="5"/>
        <v>0</v>
      </c>
      <c r="F27" s="376">
        <v>0</v>
      </c>
      <c r="G27" s="376">
        <v>0</v>
      </c>
      <c r="H27" s="376">
        <f t="shared" si="6"/>
        <v>0</v>
      </c>
    </row>
    <row r="28" spans="1:8">
      <c r="A28" s="370" t="s">
        <v>454</v>
      </c>
      <c r="B28" s="371"/>
      <c r="C28" s="369">
        <f>SUM(C29:C37)</f>
        <v>0</v>
      </c>
      <c r="D28" s="369">
        <f t="shared" ref="D28:H28" si="7">SUM(D29:D37)</f>
        <v>0</v>
      </c>
      <c r="E28" s="369">
        <f t="shared" si="7"/>
        <v>0</v>
      </c>
      <c r="F28" s="369">
        <f t="shared" si="7"/>
        <v>0</v>
      </c>
      <c r="G28" s="369">
        <f t="shared" si="7"/>
        <v>0</v>
      </c>
      <c r="H28" s="369">
        <f t="shared" si="7"/>
        <v>0</v>
      </c>
    </row>
    <row r="29" spans="1:8">
      <c r="A29" s="373"/>
      <c r="B29" s="374" t="s">
        <v>455</v>
      </c>
      <c r="C29" s="376">
        <v>0</v>
      </c>
      <c r="D29" s="376">
        <v>0</v>
      </c>
      <c r="E29" s="376">
        <f>C29+D29</f>
        <v>0</v>
      </c>
      <c r="F29" s="376">
        <v>0</v>
      </c>
      <c r="G29" s="376">
        <v>0</v>
      </c>
      <c r="H29" s="376">
        <f>E29-F29</f>
        <v>0</v>
      </c>
    </row>
    <row r="30" spans="1:8">
      <c r="A30" s="373"/>
      <c r="B30" s="374" t="s">
        <v>456</v>
      </c>
      <c r="C30" s="376">
        <v>0</v>
      </c>
      <c r="D30" s="376">
        <v>0</v>
      </c>
      <c r="E30" s="376">
        <f t="shared" ref="E30:E37" si="8">C30+D30</f>
        <v>0</v>
      </c>
      <c r="F30" s="376">
        <v>0</v>
      </c>
      <c r="G30" s="376">
        <v>0</v>
      </c>
      <c r="H30" s="376">
        <f t="shared" ref="H30:H37" si="9">E30-F30</f>
        <v>0</v>
      </c>
    </row>
    <row r="31" spans="1:8">
      <c r="A31" s="373"/>
      <c r="B31" s="374" t="s">
        <v>457</v>
      </c>
      <c r="C31" s="376">
        <v>0</v>
      </c>
      <c r="D31" s="376">
        <v>0</v>
      </c>
      <c r="E31" s="376">
        <f t="shared" si="8"/>
        <v>0</v>
      </c>
      <c r="F31" s="376">
        <v>0</v>
      </c>
      <c r="G31" s="376">
        <v>0</v>
      </c>
      <c r="H31" s="376">
        <f t="shared" si="9"/>
        <v>0</v>
      </c>
    </row>
    <row r="32" spans="1:8">
      <c r="A32" s="373"/>
      <c r="B32" s="374" t="s">
        <v>458</v>
      </c>
      <c r="C32" s="376">
        <v>0</v>
      </c>
      <c r="D32" s="376">
        <v>0</v>
      </c>
      <c r="E32" s="376">
        <f t="shared" si="8"/>
        <v>0</v>
      </c>
      <c r="F32" s="376">
        <v>0</v>
      </c>
      <c r="G32" s="376">
        <v>0</v>
      </c>
      <c r="H32" s="376">
        <f t="shared" si="9"/>
        <v>0</v>
      </c>
    </row>
    <row r="33" spans="1:8">
      <c r="A33" s="373"/>
      <c r="B33" s="374" t="s">
        <v>459</v>
      </c>
      <c r="C33" s="376">
        <v>0</v>
      </c>
      <c r="D33" s="376">
        <v>0</v>
      </c>
      <c r="E33" s="376">
        <f t="shared" si="8"/>
        <v>0</v>
      </c>
      <c r="F33" s="376">
        <v>0</v>
      </c>
      <c r="G33" s="376">
        <v>0</v>
      </c>
      <c r="H33" s="376">
        <f t="shared" si="9"/>
        <v>0</v>
      </c>
    </row>
    <row r="34" spans="1:8">
      <c r="A34" s="373"/>
      <c r="B34" s="374" t="s">
        <v>460</v>
      </c>
      <c r="C34" s="376">
        <v>0</v>
      </c>
      <c r="D34" s="376">
        <v>0</v>
      </c>
      <c r="E34" s="376">
        <f t="shared" si="8"/>
        <v>0</v>
      </c>
      <c r="F34" s="376">
        <v>0</v>
      </c>
      <c r="G34" s="376">
        <v>0</v>
      </c>
      <c r="H34" s="376">
        <f t="shared" si="9"/>
        <v>0</v>
      </c>
    </row>
    <row r="35" spans="1:8">
      <c r="A35" s="373"/>
      <c r="B35" s="374" t="s">
        <v>461</v>
      </c>
      <c r="C35" s="376">
        <v>0</v>
      </c>
      <c r="D35" s="376">
        <v>0</v>
      </c>
      <c r="E35" s="376">
        <f t="shared" si="8"/>
        <v>0</v>
      </c>
      <c r="F35" s="376">
        <v>0</v>
      </c>
      <c r="G35" s="376">
        <v>0</v>
      </c>
      <c r="H35" s="376">
        <f t="shared" si="9"/>
        <v>0</v>
      </c>
    </row>
    <row r="36" spans="1:8">
      <c r="A36" s="373"/>
      <c r="B36" s="374" t="s">
        <v>462</v>
      </c>
      <c r="C36" s="376">
        <v>0</v>
      </c>
      <c r="D36" s="376">
        <v>0</v>
      </c>
      <c r="E36" s="376">
        <f t="shared" si="8"/>
        <v>0</v>
      </c>
      <c r="F36" s="376">
        <v>0</v>
      </c>
      <c r="G36" s="376">
        <v>0</v>
      </c>
      <c r="H36" s="376">
        <f t="shared" si="9"/>
        <v>0</v>
      </c>
    </row>
    <row r="37" spans="1:8">
      <c r="A37" s="373"/>
      <c r="B37" s="374" t="s">
        <v>463</v>
      </c>
      <c r="C37" s="376">
        <v>0</v>
      </c>
      <c r="D37" s="376">
        <v>0</v>
      </c>
      <c r="E37" s="376">
        <f t="shared" si="8"/>
        <v>0</v>
      </c>
      <c r="F37" s="376">
        <v>0</v>
      </c>
      <c r="G37" s="376">
        <v>0</v>
      </c>
      <c r="H37" s="376">
        <f t="shared" si="9"/>
        <v>0</v>
      </c>
    </row>
    <row r="38" spans="1:8">
      <c r="A38" s="370" t="s">
        <v>464</v>
      </c>
      <c r="B38" s="371"/>
      <c r="C38" s="369">
        <f>SUM(C39:C42)</f>
        <v>0</v>
      </c>
      <c r="D38" s="369">
        <f t="shared" ref="D38:H38" si="10">SUM(D39:D42)</f>
        <v>0</v>
      </c>
      <c r="E38" s="369">
        <f t="shared" si="10"/>
        <v>0</v>
      </c>
      <c r="F38" s="369">
        <f t="shared" si="10"/>
        <v>0</v>
      </c>
      <c r="G38" s="369">
        <f t="shared" si="10"/>
        <v>0</v>
      </c>
      <c r="H38" s="369">
        <f t="shared" si="10"/>
        <v>0</v>
      </c>
    </row>
    <row r="39" spans="1:8">
      <c r="A39" s="373"/>
      <c r="B39" s="374" t="s">
        <v>465</v>
      </c>
      <c r="C39" s="376">
        <v>0</v>
      </c>
      <c r="D39" s="376">
        <v>0</v>
      </c>
      <c r="E39" s="376">
        <f>C39+D39</f>
        <v>0</v>
      </c>
      <c r="F39" s="376">
        <v>0</v>
      </c>
      <c r="G39" s="376">
        <v>0</v>
      </c>
      <c r="H39" s="376">
        <f>E39-F39</f>
        <v>0</v>
      </c>
    </row>
    <row r="40" spans="1:8" ht="22.5">
      <c r="A40" s="373"/>
      <c r="B40" s="374" t="s">
        <v>466</v>
      </c>
      <c r="C40" s="376">
        <v>0</v>
      </c>
      <c r="D40" s="376">
        <v>0</v>
      </c>
      <c r="E40" s="376">
        <f t="shared" ref="E40:E42" si="11">C40+D40</f>
        <v>0</v>
      </c>
      <c r="F40" s="376">
        <v>0</v>
      </c>
      <c r="G40" s="376">
        <v>0</v>
      </c>
      <c r="H40" s="376">
        <f t="shared" ref="H40:H42" si="12">E40-F40</f>
        <v>0</v>
      </c>
    </row>
    <row r="41" spans="1:8">
      <c r="A41" s="373"/>
      <c r="B41" s="374" t="s">
        <v>467</v>
      </c>
      <c r="C41" s="376">
        <v>0</v>
      </c>
      <c r="D41" s="376">
        <v>0</v>
      </c>
      <c r="E41" s="376">
        <f t="shared" si="11"/>
        <v>0</v>
      </c>
      <c r="F41" s="376">
        <v>0</v>
      </c>
      <c r="G41" s="376">
        <v>0</v>
      </c>
      <c r="H41" s="376">
        <f t="shared" si="12"/>
        <v>0</v>
      </c>
    </row>
    <row r="42" spans="1:8">
      <c r="A42" s="373"/>
      <c r="B42" s="374" t="s">
        <v>468</v>
      </c>
      <c r="C42" s="376">
        <v>0</v>
      </c>
      <c r="D42" s="376">
        <v>0</v>
      </c>
      <c r="E42" s="376">
        <f t="shared" si="11"/>
        <v>0</v>
      </c>
      <c r="F42" s="376">
        <v>0</v>
      </c>
      <c r="G42" s="376">
        <v>0</v>
      </c>
      <c r="H42" s="376">
        <f t="shared" si="12"/>
        <v>0</v>
      </c>
    </row>
    <row r="43" spans="1:8">
      <c r="A43" s="373"/>
      <c r="B43" s="374"/>
      <c r="C43" s="376"/>
      <c r="D43" s="376"/>
      <c r="E43" s="376"/>
      <c r="F43" s="376"/>
      <c r="G43" s="376"/>
      <c r="H43" s="376"/>
    </row>
    <row r="44" spans="1:8">
      <c r="A44" s="377"/>
      <c r="B44" s="378" t="s">
        <v>469</v>
      </c>
      <c r="C44" s="379">
        <f>C10</f>
        <v>109193778</v>
      </c>
      <c r="D44" s="379">
        <f t="shared" ref="D44:H44" si="13">D10</f>
        <v>5954509</v>
      </c>
      <c r="E44" s="379">
        <f t="shared" si="13"/>
        <v>115148287</v>
      </c>
      <c r="F44" s="379">
        <f t="shared" si="13"/>
        <v>79012152</v>
      </c>
      <c r="G44" s="379">
        <f t="shared" si="13"/>
        <v>76291446</v>
      </c>
      <c r="H44" s="379">
        <f t="shared" si="13"/>
        <v>36136135</v>
      </c>
    </row>
  </sheetData>
  <mergeCells count="14">
    <mergeCell ref="A28:B28"/>
    <mergeCell ref="A38:B38"/>
    <mergeCell ref="A7:B9"/>
    <mergeCell ref="C7:G7"/>
    <mergeCell ref="H7:H8"/>
    <mergeCell ref="A10:B10"/>
    <mergeCell ref="A11:B11"/>
    <mergeCell ref="A20:B20"/>
    <mergeCell ref="A1:H1"/>
    <mergeCell ref="A2:H2"/>
    <mergeCell ref="A3:H3"/>
    <mergeCell ref="A4:H4"/>
    <mergeCell ref="A5:H5"/>
    <mergeCell ref="A6:H6"/>
  </mergeCells>
  <pageMargins left="0.70866141732283472" right="0.70866141732283472" top="0.55118110236220474" bottom="0.55118110236220474" header="0.31496062992125984" footer="0.31496062992125984"/>
  <pageSetup scale="80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43DE-7AB2-4231-ABC8-6C03E4360F3D}">
  <dimension ref="A1:H45"/>
  <sheetViews>
    <sheetView tabSelected="1" workbookViewId="0">
      <selection sqref="A1:H45"/>
    </sheetView>
  </sheetViews>
  <sheetFormatPr baseColWidth="10" defaultRowHeight="15"/>
  <cols>
    <col min="1" max="1" width="4.5703125" customWidth="1"/>
    <col min="2" max="2" width="60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436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>
      <c r="A7" s="364" t="s">
        <v>227</v>
      </c>
      <c r="B7" s="364"/>
      <c r="C7" s="365" t="s">
        <v>334</v>
      </c>
      <c r="D7" s="365"/>
      <c r="E7" s="365"/>
      <c r="F7" s="365"/>
      <c r="G7" s="365"/>
      <c r="H7" s="365" t="s">
        <v>335</v>
      </c>
    </row>
    <row r="8" spans="1:8" ht="22.5">
      <c r="A8" s="364"/>
      <c r="B8" s="364"/>
      <c r="C8" s="366" t="s">
        <v>228</v>
      </c>
      <c r="D8" s="366" t="s">
        <v>336</v>
      </c>
      <c r="E8" s="366" t="s">
        <v>260</v>
      </c>
      <c r="F8" s="366" t="s">
        <v>212</v>
      </c>
      <c r="G8" s="366" t="s">
        <v>229</v>
      </c>
      <c r="H8" s="365"/>
    </row>
    <row r="9" spans="1:8">
      <c r="A9" s="364"/>
      <c r="B9" s="364"/>
      <c r="C9" s="366">
        <v>1</v>
      </c>
      <c r="D9" s="366">
        <v>2</v>
      </c>
      <c r="E9" s="366" t="s">
        <v>337</v>
      </c>
      <c r="F9" s="366">
        <v>4</v>
      </c>
      <c r="G9" s="366">
        <v>5</v>
      </c>
      <c r="H9" s="366" t="s">
        <v>338</v>
      </c>
    </row>
    <row r="10" spans="1:8">
      <c r="A10" s="367" t="s">
        <v>421</v>
      </c>
      <c r="B10" s="368"/>
      <c r="C10" s="369">
        <f>+C11+C20+C28+C38</f>
        <v>0</v>
      </c>
      <c r="D10" s="369">
        <f t="shared" ref="D10:H10" si="0">+D11+D20+D28+D38</f>
        <v>0</v>
      </c>
      <c r="E10" s="369">
        <f t="shared" si="0"/>
        <v>0</v>
      </c>
      <c r="F10" s="369">
        <f t="shared" si="0"/>
        <v>0</v>
      </c>
      <c r="G10" s="369">
        <f t="shared" si="0"/>
        <v>0</v>
      </c>
      <c r="H10" s="369">
        <f t="shared" si="0"/>
        <v>0</v>
      </c>
    </row>
    <row r="11" spans="1:8">
      <c r="A11" s="370" t="s">
        <v>437</v>
      </c>
      <c r="B11" s="371"/>
      <c r="C11" s="369">
        <f>SUM(C12:C19)</f>
        <v>0</v>
      </c>
      <c r="D11" s="369">
        <f t="shared" ref="D11:H11" si="1">SUM(D12:D19)</f>
        <v>0</v>
      </c>
      <c r="E11" s="369">
        <f t="shared" si="1"/>
        <v>0</v>
      </c>
      <c r="F11" s="369">
        <f t="shared" si="1"/>
        <v>0</v>
      </c>
      <c r="G11" s="369">
        <f t="shared" si="1"/>
        <v>0</v>
      </c>
      <c r="H11" s="369">
        <f t="shared" si="1"/>
        <v>0</v>
      </c>
    </row>
    <row r="12" spans="1:8">
      <c r="A12" s="373"/>
      <c r="B12" s="374" t="s">
        <v>438</v>
      </c>
      <c r="C12" s="376">
        <v>0</v>
      </c>
      <c r="D12" s="376">
        <v>0</v>
      </c>
      <c r="E12" s="376">
        <f>C12+D12</f>
        <v>0</v>
      </c>
      <c r="F12" s="376">
        <v>0</v>
      </c>
      <c r="G12" s="376">
        <v>0</v>
      </c>
      <c r="H12" s="376">
        <f>E12-F12</f>
        <v>0</v>
      </c>
    </row>
    <row r="13" spans="1:8">
      <c r="A13" s="373"/>
      <c r="B13" s="374" t="s">
        <v>439</v>
      </c>
      <c r="C13" s="376">
        <v>0</v>
      </c>
      <c r="D13" s="376">
        <v>0</v>
      </c>
      <c r="E13" s="376">
        <f t="shared" ref="E13:E19" si="2">C13+D13</f>
        <v>0</v>
      </c>
      <c r="F13" s="376">
        <v>0</v>
      </c>
      <c r="G13" s="376">
        <v>0</v>
      </c>
      <c r="H13" s="376">
        <f t="shared" ref="H13:H19" si="3">E13-F13</f>
        <v>0</v>
      </c>
    </row>
    <row r="14" spans="1:8">
      <c r="A14" s="373"/>
      <c r="B14" s="374" t="s">
        <v>440</v>
      </c>
      <c r="C14" s="376">
        <v>0</v>
      </c>
      <c r="D14" s="376">
        <v>0</v>
      </c>
      <c r="E14" s="376">
        <f t="shared" si="2"/>
        <v>0</v>
      </c>
      <c r="F14" s="376">
        <v>0</v>
      </c>
      <c r="G14" s="376">
        <v>0</v>
      </c>
      <c r="H14" s="376">
        <f t="shared" si="3"/>
        <v>0</v>
      </c>
    </row>
    <row r="15" spans="1:8">
      <c r="A15" s="373"/>
      <c r="B15" s="374" t="s">
        <v>441</v>
      </c>
      <c r="C15" s="376">
        <v>0</v>
      </c>
      <c r="D15" s="376">
        <v>0</v>
      </c>
      <c r="E15" s="376">
        <f t="shared" si="2"/>
        <v>0</v>
      </c>
      <c r="F15" s="376">
        <v>0</v>
      </c>
      <c r="G15" s="376">
        <v>0</v>
      </c>
      <c r="H15" s="376">
        <f t="shared" si="3"/>
        <v>0</v>
      </c>
    </row>
    <row r="16" spans="1:8">
      <c r="A16" s="373"/>
      <c r="B16" s="374" t="s">
        <v>442</v>
      </c>
      <c r="C16" s="376">
        <v>0</v>
      </c>
      <c r="D16" s="376">
        <v>0</v>
      </c>
      <c r="E16" s="376">
        <f t="shared" si="2"/>
        <v>0</v>
      </c>
      <c r="F16" s="376">
        <v>0</v>
      </c>
      <c r="G16" s="376">
        <v>0</v>
      </c>
      <c r="H16" s="376">
        <f t="shared" si="3"/>
        <v>0</v>
      </c>
    </row>
    <row r="17" spans="1:8">
      <c r="A17" s="373"/>
      <c r="B17" s="374" t="s">
        <v>443</v>
      </c>
      <c r="C17" s="376">
        <v>0</v>
      </c>
      <c r="D17" s="376">
        <v>0</v>
      </c>
      <c r="E17" s="376">
        <f t="shared" si="2"/>
        <v>0</v>
      </c>
      <c r="F17" s="376">
        <v>0</v>
      </c>
      <c r="G17" s="376">
        <v>0</v>
      </c>
      <c r="H17" s="376">
        <f t="shared" si="3"/>
        <v>0</v>
      </c>
    </row>
    <row r="18" spans="1:8">
      <c r="A18" s="373"/>
      <c r="B18" s="374" t="s">
        <v>444</v>
      </c>
      <c r="C18" s="376">
        <v>0</v>
      </c>
      <c r="D18" s="376">
        <v>0</v>
      </c>
      <c r="E18" s="376">
        <f t="shared" si="2"/>
        <v>0</v>
      </c>
      <c r="F18" s="376">
        <v>0</v>
      </c>
      <c r="G18" s="376">
        <v>0</v>
      </c>
      <c r="H18" s="376">
        <f t="shared" si="3"/>
        <v>0</v>
      </c>
    </row>
    <row r="19" spans="1:8">
      <c r="A19" s="373"/>
      <c r="B19" s="374" t="s">
        <v>445</v>
      </c>
      <c r="C19" s="376">
        <v>0</v>
      </c>
      <c r="D19" s="376">
        <v>0</v>
      </c>
      <c r="E19" s="376">
        <f t="shared" si="2"/>
        <v>0</v>
      </c>
      <c r="F19" s="376">
        <v>0</v>
      </c>
      <c r="G19" s="376">
        <v>0</v>
      </c>
      <c r="H19" s="376">
        <f t="shared" si="3"/>
        <v>0</v>
      </c>
    </row>
    <row r="20" spans="1:8">
      <c r="A20" s="370" t="s">
        <v>446</v>
      </c>
      <c r="B20" s="371"/>
      <c r="C20" s="369">
        <f>SUM(C21:C27)</f>
        <v>0</v>
      </c>
      <c r="D20" s="369">
        <f t="shared" ref="D20:H20" si="4">SUM(D21:D27)</f>
        <v>0</v>
      </c>
      <c r="E20" s="369">
        <f t="shared" si="4"/>
        <v>0</v>
      </c>
      <c r="F20" s="369">
        <f t="shared" si="4"/>
        <v>0</v>
      </c>
      <c r="G20" s="369">
        <f t="shared" si="4"/>
        <v>0</v>
      </c>
      <c r="H20" s="369">
        <f t="shared" si="4"/>
        <v>0</v>
      </c>
    </row>
    <row r="21" spans="1:8">
      <c r="A21" s="373"/>
      <c r="B21" s="374" t="s">
        <v>447</v>
      </c>
      <c r="C21" s="376">
        <v>0</v>
      </c>
      <c r="D21" s="376">
        <v>0</v>
      </c>
      <c r="E21" s="376">
        <f>C21+D21</f>
        <v>0</v>
      </c>
      <c r="F21" s="376">
        <v>0</v>
      </c>
      <c r="G21" s="376">
        <v>0</v>
      </c>
      <c r="H21" s="376">
        <f>E21-F21</f>
        <v>0</v>
      </c>
    </row>
    <row r="22" spans="1:8">
      <c r="A22" s="373"/>
      <c r="B22" s="374" t="s">
        <v>448</v>
      </c>
      <c r="C22" s="376">
        <v>0</v>
      </c>
      <c r="D22" s="376">
        <v>0</v>
      </c>
      <c r="E22" s="376">
        <f t="shared" ref="E22:E27" si="5">C22+D22</f>
        <v>0</v>
      </c>
      <c r="F22" s="376">
        <v>0</v>
      </c>
      <c r="G22" s="376">
        <v>0</v>
      </c>
      <c r="H22" s="376">
        <f t="shared" ref="H22:H27" si="6">E22-F22</f>
        <v>0</v>
      </c>
    </row>
    <row r="23" spans="1:8">
      <c r="A23" s="373"/>
      <c r="B23" s="374" t="s">
        <v>449</v>
      </c>
      <c r="C23" s="376">
        <v>0</v>
      </c>
      <c r="D23" s="376">
        <v>0</v>
      </c>
      <c r="E23" s="376">
        <f t="shared" si="5"/>
        <v>0</v>
      </c>
      <c r="F23" s="376">
        <v>0</v>
      </c>
      <c r="G23" s="376">
        <v>0</v>
      </c>
      <c r="H23" s="376">
        <f t="shared" si="6"/>
        <v>0</v>
      </c>
    </row>
    <row r="24" spans="1:8">
      <c r="A24" s="373"/>
      <c r="B24" s="374" t="s">
        <v>450</v>
      </c>
      <c r="C24" s="376">
        <v>0</v>
      </c>
      <c r="D24" s="376">
        <v>0</v>
      </c>
      <c r="E24" s="376">
        <f t="shared" si="5"/>
        <v>0</v>
      </c>
      <c r="F24" s="376">
        <v>0</v>
      </c>
      <c r="G24" s="376">
        <v>0</v>
      </c>
      <c r="H24" s="376">
        <f t="shared" si="6"/>
        <v>0</v>
      </c>
    </row>
    <row r="25" spans="1:8">
      <c r="A25" s="373"/>
      <c r="B25" s="374" t="s">
        <v>451</v>
      </c>
      <c r="C25" s="376">
        <v>0</v>
      </c>
      <c r="D25" s="376">
        <v>0</v>
      </c>
      <c r="E25" s="376">
        <f t="shared" si="5"/>
        <v>0</v>
      </c>
      <c r="F25" s="376">
        <v>0</v>
      </c>
      <c r="G25" s="376">
        <v>0</v>
      </c>
      <c r="H25" s="376">
        <f t="shared" si="6"/>
        <v>0</v>
      </c>
    </row>
    <row r="26" spans="1:8">
      <c r="A26" s="373"/>
      <c r="B26" s="374" t="s">
        <v>452</v>
      </c>
      <c r="C26" s="376">
        <v>0</v>
      </c>
      <c r="D26" s="376">
        <v>0</v>
      </c>
      <c r="E26" s="376">
        <f t="shared" si="5"/>
        <v>0</v>
      </c>
      <c r="F26" s="376">
        <v>0</v>
      </c>
      <c r="G26" s="376">
        <v>0</v>
      </c>
      <c r="H26" s="376">
        <f t="shared" si="6"/>
        <v>0</v>
      </c>
    </row>
    <row r="27" spans="1:8">
      <c r="A27" s="373"/>
      <c r="B27" s="374" t="s">
        <v>453</v>
      </c>
      <c r="C27" s="376">
        <v>0</v>
      </c>
      <c r="D27" s="376">
        <v>0</v>
      </c>
      <c r="E27" s="376">
        <f t="shared" si="5"/>
        <v>0</v>
      </c>
      <c r="F27" s="376">
        <v>0</v>
      </c>
      <c r="G27" s="376">
        <v>0</v>
      </c>
      <c r="H27" s="376">
        <f t="shared" si="6"/>
        <v>0</v>
      </c>
    </row>
    <row r="28" spans="1:8">
      <c r="A28" s="370" t="s">
        <v>454</v>
      </c>
      <c r="B28" s="371"/>
      <c r="C28" s="369">
        <f>SUM(C29:C37)</f>
        <v>0</v>
      </c>
      <c r="D28" s="369">
        <f t="shared" ref="D28:H28" si="7">SUM(D29:D37)</f>
        <v>0</v>
      </c>
      <c r="E28" s="369">
        <f t="shared" si="7"/>
        <v>0</v>
      </c>
      <c r="F28" s="369">
        <f t="shared" si="7"/>
        <v>0</v>
      </c>
      <c r="G28" s="369">
        <f t="shared" si="7"/>
        <v>0</v>
      </c>
      <c r="H28" s="369">
        <f t="shared" si="7"/>
        <v>0</v>
      </c>
    </row>
    <row r="29" spans="1:8">
      <c r="A29" s="373"/>
      <c r="B29" s="374" t="s">
        <v>455</v>
      </c>
      <c r="C29" s="376">
        <v>0</v>
      </c>
      <c r="D29" s="376">
        <v>0</v>
      </c>
      <c r="E29" s="376">
        <f>C29+D29</f>
        <v>0</v>
      </c>
      <c r="F29" s="376">
        <v>0</v>
      </c>
      <c r="G29" s="376">
        <v>0</v>
      </c>
      <c r="H29" s="376">
        <f>E29-F29</f>
        <v>0</v>
      </c>
    </row>
    <row r="30" spans="1:8">
      <c r="A30" s="373"/>
      <c r="B30" s="374" t="s">
        <v>456</v>
      </c>
      <c r="C30" s="376">
        <v>0</v>
      </c>
      <c r="D30" s="376">
        <v>0</v>
      </c>
      <c r="E30" s="376">
        <f t="shared" ref="E30:E37" si="8">C30+D30</f>
        <v>0</v>
      </c>
      <c r="F30" s="376">
        <v>0</v>
      </c>
      <c r="G30" s="376">
        <v>0</v>
      </c>
      <c r="H30" s="376">
        <f t="shared" ref="H30:H37" si="9">E30-F30</f>
        <v>0</v>
      </c>
    </row>
    <row r="31" spans="1:8">
      <c r="A31" s="373"/>
      <c r="B31" s="374" t="s">
        <v>457</v>
      </c>
      <c r="C31" s="376">
        <v>0</v>
      </c>
      <c r="D31" s="376">
        <v>0</v>
      </c>
      <c r="E31" s="376">
        <f t="shared" si="8"/>
        <v>0</v>
      </c>
      <c r="F31" s="376">
        <v>0</v>
      </c>
      <c r="G31" s="376">
        <v>0</v>
      </c>
      <c r="H31" s="376">
        <f t="shared" si="9"/>
        <v>0</v>
      </c>
    </row>
    <row r="32" spans="1:8">
      <c r="A32" s="373"/>
      <c r="B32" s="374" t="s">
        <v>458</v>
      </c>
      <c r="C32" s="376">
        <v>0</v>
      </c>
      <c r="D32" s="376">
        <v>0</v>
      </c>
      <c r="E32" s="376">
        <f t="shared" si="8"/>
        <v>0</v>
      </c>
      <c r="F32" s="376">
        <v>0</v>
      </c>
      <c r="G32" s="376">
        <v>0</v>
      </c>
      <c r="H32" s="376">
        <f t="shared" si="9"/>
        <v>0</v>
      </c>
    </row>
    <row r="33" spans="1:8">
      <c r="A33" s="373"/>
      <c r="B33" s="374" t="s">
        <v>459</v>
      </c>
      <c r="C33" s="376">
        <v>0</v>
      </c>
      <c r="D33" s="376">
        <v>0</v>
      </c>
      <c r="E33" s="376">
        <f t="shared" si="8"/>
        <v>0</v>
      </c>
      <c r="F33" s="376">
        <v>0</v>
      </c>
      <c r="G33" s="376">
        <v>0</v>
      </c>
      <c r="H33" s="376">
        <f t="shared" si="9"/>
        <v>0</v>
      </c>
    </row>
    <row r="34" spans="1:8">
      <c r="A34" s="373"/>
      <c r="B34" s="374" t="s">
        <v>460</v>
      </c>
      <c r="C34" s="376">
        <v>0</v>
      </c>
      <c r="D34" s="376">
        <v>0</v>
      </c>
      <c r="E34" s="376">
        <f t="shared" si="8"/>
        <v>0</v>
      </c>
      <c r="F34" s="376">
        <v>0</v>
      </c>
      <c r="G34" s="376">
        <v>0</v>
      </c>
      <c r="H34" s="376">
        <f t="shared" si="9"/>
        <v>0</v>
      </c>
    </row>
    <row r="35" spans="1:8">
      <c r="A35" s="373"/>
      <c r="B35" s="374" t="s">
        <v>461</v>
      </c>
      <c r="C35" s="376">
        <v>0</v>
      </c>
      <c r="D35" s="376">
        <v>0</v>
      </c>
      <c r="E35" s="376">
        <f t="shared" si="8"/>
        <v>0</v>
      </c>
      <c r="F35" s="376">
        <v>0</v>
      </c>
      <c r="G35" s="376">
        <v>0</v>
      </c>
      <c r="H35" s="376">
        <f t="shared" si="9"/>
        <v>0</v>
      </c>
    </row>
    <row r="36" spans="1:8">
      <c r="A36" s="373"/>
      <c r="B36" s="374" t="s">
        <v>462</v>
      </c>
      <c r="C36" s="376">
        <v>0</v>
      </c>
      <c r="D36" s="376">
        <v>0</v>
      </c>
      <c r="E36" s="376">
        <f t="shared" si="8"/>
        <v>0</v>
      </c>
      <c r="F36" s="376">
        <v>0</v>
      </c>
      <c r="G36" s="376">
        <v>0</v>
      </c>
      <c r="H36" s="376">
        <f t="shared" si="9"/>
        <v>0</v>
      </c>
    </row>
    <row r="37" spans="1:8">
      <c r="A37" s="373"/>
      <c r="B37" s="374" t="s">
        <v>463</v>
      </c>
      <c r="C37" s="376">
        <v>0</v>
      </c>
      <c r="D37" s="376">
        <v>0</v>
      </c>
      <c r="E37" s="376">
        <f t="shared" si="8"/>
        <v>0</v>
      </c>
      <c r="F37" s="376">
        <v>0</v>
      </c>
      <c r="G37" s="376">
        <v>0</v>
      </c>
      <c r="H37" s="376">
        <f t="shared" si="9"/>
        <v>0</v>
      </c>
    </row>
    <row r="38" spans="1:8">
      <c r="A38" s="370" t="s">
        <v>464</v>
      </c>
      <c r="B38" s="371"/>
      <c r="C38" s="369">
        <f>SUM(C39:C42)</f>
        <v>0</v>
      </c>
      <c r="D38" s="369">
        <f t="shared" ref="D38:H38" si="10">SUM(D39:D42)</f>
        <v>0</v>
      </c>
      <c r="E38" s="369">
        <f t="shared" si="10"/>
        <v>0</v>
      </c>
      <c r="F38" s="369">
        <f t="shared" si="10"/>
        <v>0</v>
      </c>
      <c r="G38" s="369">
        <f t="shared" si="10"/>
        <v>0</v>
      </c>
      <c r="H38" s="369">
        <f t="shared" si="10"/>
        <v>0</v>
      </c>
    </row>
    <row r="39" spans="1:8">
      <c r="A39" s="373"/>
      <c r="B39" s="374" t="s">
        <v>465</v>
      </c>
      <c r="C39" s="376">
        <v>0</v>
      </c>
      <c r="D39" s="376">
        <v>0</v>
      </c>
      <c r="E39" s="376">
        <f>C39+D39</f>
        <v>0</v>
      </c>
      <c r="F39" s="376">
        <v>0</v>
      </c>
      <c r="G39" s="376">
        <v>0</v>
      </c>
      <c r="H39" s="376">
        <f>E39-F39</f>
        <v>0</v>
      </c>
    </row>
    <row r="40" spans="1:8" ht="22.5">
      <c r="A40" s="373"/>
      <c r="B40" s="374" t="s">
        <v>466</v>
      </c>
      <c r="C40" s="376">
        <v>0</v>
      </c>
      <c r="D40" s="376">
        <v>0</v>
      </c>
      <c r="E40" s="376">
        <f t="shared" ref="E40:E42" si="11">C40+D40</f>
        <v>0</v>
      </c>
      <c r="F40" s="376">
        <v>0</v>
      </c>
      <c r="G40" s="376">
        <v>0</v>
      </c>
      <c r="H40" s="376">
        <f t="shared" ref="H40:H42" si="12">E40-F40</f>
        <v>0</v>
      </c>
    </row>
    <row r="41" spans="1:8">
      <c r="A41" s="373"/>
      <c r="B41" s="374" t="s">
        <v>467</v>
      </c>
      <c r="C41" s="376">
        <v>0</v>
      </c>
      <c r="D41" s="376">
        <v>0</v>
      </c>
      <c r="E41" s="376">
        <f t="shared" si="11"/>
        <v>0</v>
      </c>
      <c r="F41" s="376">
        <v>0</v>
      </c>
      <c r="G41" s="376">
        <v>0</v>
      </c>
      <c r="H41" s="376">
        <f t="shared" si="12"/>
        <v>0</v>
      </c>
    </row>
    <row r="42" spans="1:8">
      <c r="A42" s="373"/>
      <c r="B42" s="374" t="s">
        <v>468</v>
      </c>
      <c r="C42" s="376">
        <v>0</v>
      </c>
      <c r="D42" s="376">
        <v>0</v>
      </c>
      <c r="E42" s="376">
        <f t="shared" si="11"/>
        <v>0</v>
      </c>
      <c r="F42" s="376">
        <v>0</v>
      </c>
      <c r="G42" s="376">
        <v>0</v>
      </c>
      <c r="H42" s="376">
        <f t="shared" si="12"/>
        <v>0</v>
      </c>
    </row>
    <row r="43" spans="1:8">
      <c r="A43" s="373"/>
      <c r="B43" s="374"/>
      <c r="C43" s="376"/>
      <c r="D43" s="376"/>
      <c r="E43" s="376"/>
      <c r="F43" s="376"/>
      <c r="G43" s="376"/>
      <c r="H43" s="376"/>
    </row>
    <row r="44" spans="1:8">
      <c r="A44" s="377"/>
      <c r="B44" s="378" t="s">
        <v>470</v>
      </c>
      <c r="C44" s="379">
        <f>C10</f>
        <v>0</v>
      </c>
      <c r="D44" s="379">
        <f t="shared" ref="D44:H44" si="13">D10</f>
        <v>0</v>
      </c>
      <c r="E44" s="379">
        <f t="shared" si="13"/>
        <v>0</v>
      </c>
      <c r="F44" s="379">
        <f t="shared" si="13"/>
        <v>0</v>
      </c>
      <c r="G44" s="379">
        <f t="shared" si="13"/>
        <v>0</v>
      </c>
      <c r="H44" s="379">
        <f t="shared" si="13"/>
        <v>0</v>
      </c>
    </row>
    <row r="45" spans="1:8">
      <c r="A45" s="377"/>
      <c r="B45" s="378" t="s">
        <v>471</v>
      </c>
      <c r="C45" s="379">
        <f>'[2]EAPED CF'!C10+'[2]EAPED CF (2)'!C10</f>
        <v>109193778</v>
      </c>
      <c r="D45" s="379">
        <f>'[2]EAPED CF'!D10+'[2]EAPED CF (2)'!D10</f>
        <v>5954509</v>
      </c>
      <c r="E45" s="379">
        <f>'[2]EAPED CF'!E10+'[2]EAPED CF (2)'!E10</f>
        <v>115148287</v>
      </c>
      <c r="F45" s="379">
        <f>'[2]EAPED CF'!F10+'[2]EAPED CF (2)'!F10</f>
        <v>79012152</v>
      </c>
      <c r="G45" s="379">
        <f>'[2]EAPED CF'!G10+'[2]EAPED CF (2)'!G10</f>
        <v>76291446</v>
      </c>
      <c r="H45" s="379">
        <f>'[2]EAPED CF'!H10+'[2]EAPED CF (2)'!H10</f>
        <v>36136135</v>
      </c>
    </row>
  </sheetData>
  <mergeCells count="14">
    <mergeCell ref="A28:B28"/>
    <mergeCell ref="A38:B38"/>
    <mergeCell ref="A7:B9"/>
    <mergeCell ref="C7:G7"/>
    <mergeCell ref="H7:H8"/>
    <mergeCell ref="A10:B10"/>
    <mergeCell ref="A11:B11"/>
    <mergeCell ref="A20:B20"/>
    <mergeCell ref="A1:H1"/>
    <mergeCell ref="A2:H2"/>
    <mergeCell ref="A3:H3"/>
    <mergeCell ref="A4:H4"/>
    <mergeCell ref="A5:H5"/>
    <mergeCell ref="A6:H6"/>
  </mergeCells>
  <pageMargins left="0.9055118110236221" right="0.51181102362204722" top="0.35433070866141736" bottom="0.35433070866141736" header="0.31496062992125984" footer="0.31496062992125984"/>
  <pageSetup scale="80"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3DE9B-DA8E-4818-B2B5-EEE89383A55A}">
  <dimension ref="A1:H34"/>
  <sheetViews>
    <sheetView workbookViewId="0">
      <selection sqref="A1:H34"/>
    </sheetView>
  </sheetViews>
  <sheetFormatPr baseColWidth="10" defaultRowHeight="15"/>
  <cols>
    <col min="1" max="1" width="4.5703125" customWidth="1"/>
    <col min="2" max="2" width="60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396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397</v>
      </c>
      <c r="B3" s="344"/>
      <c r="C3" s="344"/>
      <c r="D3" s="344"/>
      <c r="E3" s="344"/>
      <c r="F3" s="344"/>
      <c r="G3" s="344"/>
      <c r="H3" s="345"/>
    </row>
    <row r="4" spans="1:8">
      <c r="A4" s="343" t="s">
        <v>472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>
      <c r="A7" s="364" t="s">
        <v>227</v>
      </c>
      <c r="B7" s="364"/>
      <c r="C7" s="365" t="s">
        <v>334</v>
      </c>
      <c r="D7" s="365"/>
      <c r="E7" s="365"/>
      <c r="F7" s="365"/>
      <c r="G7" s="365"/>
      <c r="H7" s="365" t="s">
        <v>335</v>
      </c>
    </row>
    <row r="8" spans="1:8" ht="22.5">
      <c r="A8" s="364"/>
      <c r="B8" s="364"/>
      <c r="C8" s="366" t="s">
        <v>228</v>
      </c>
      <c r="D8" s="366" t="s">
        <v>336</v>
      </c>
      <c r="E8" s="366" t="s">
        <v>260</v>
      </c>
      <c r="F8" s="366" t="s">
        <v>212</v>
      </c>
      <c r="G8" s="366" t="s">
        <v>229</v>
      </c>
      <c r="H8" s="365"/>
    </row>
    <row r="9" spans="1:8">
      <c r="A9" s="364"/>
      <c r="B9" s="364"/>
      <c r="C9" s="366">
        <v>1</v>
      </c>
      <c r="D9" s="366">
        <v>2</v>
      </c>
      <c r="E9" s="366" t="s">
        <v>337</v>
      </c>
      <c r="F9" s="366">
        <v>4</v>
      </c>
      <c r="G9" s="366">
        <v>5</v>
      </c>
      <c r="H9" s="366" t="s">
        <v>338</v>
      </c>
    </row>
    <row r="10" spans="1:8">
      <c r="A10" s="367" t="s">
        <v>339</v>
      </c>
      <c r="B10" s="368"/>
      <c r="C10" s="369">
        <f>C11+C12+C13+C16+C17+C20</f>
        <v>26041491</v>
      </c>
      <c r="D10" s="369">
        <f t="shared" ref="D10:H10" si="0">D11+D12+D13+D16+D17+D20</f>
        <v>1021523</v>
      </c>
      <c r="E10" s="369">
        <f t="shared" si="0"/>
        <v>27063015</v>
      </c>
      <c r="F10" s="369">
        <f t="shared" si="0"/>
        <v>26376190</v>
      </c>
      <c r="G10" s="369">
        <f t="shared" si="0"/>
        <v>25077276</v>
      </c>
      <c r="H10" s="369">
        <f t="shared" si="0"/>
        <v>686825</v>
      </c>
    </row>
    <row r="11" spans="1:8">
      <c r="A11" s="380" t="s">
        <v>473</v>
      </c>
      <c r="B11" s="381"/>
      <c r="C11" s="375">
        <v>26041491</v>
      </c>
      <c r="D11" s="375">
        <v>1021523</v>
      </c>
      <c r="E11" s="375">
        <v>27063015</v>
      </c>
      <c r="F11" s="375">
        <v>26376190</v>
      </c>
      <c r="G11" s="375">
        <v>25077276</v>
      </c>
      <c r="H11" s="375">
        <f>E11-F11</f>
        <v>686825</v>
      </c>
    </row>
    <row r="12" spans="1:8">
      <c r="A12" s="380" t="s">
        <v>474</v>
      </c>
      <c r="B12" s="381"/>
      <c r="C12" s="375">
        <v>0</v>
      </c>
      <c r="D12" s="375">
        <v>0</v>
      </c>
      <c r="E12" s="375">
        <v>0</v>
      </c>
      <c r="F12" s="375">
        <v>0</v>
      </c>
      <c r="G12" s="375">
        <v>0</v>
      </c>
      <c r="H12" s="375">
        <f>E12-F12</f>
        <v>0</v>
      </c>
    </row>
    <row r="13" spans="1:8">
      <c r="A13" s="380" t="s">
        <v>475</v>
      </c>
      <c r="B13" s="381"/>
      <c r="C13" s="375">
        <f>SUM(C14:C15)</f>
        <v>0</v>
      </c>
      <c r="D13" s="375">
        <f t="shared" ref="D13:H13" si="1">SUM(D14:D15)</f>
        <v>0</v>
      </c>
      <c r="E13" s="375">
        <f t="shared" si="1"/>
        <v>0</v>
      </c>
      <c r="F13" s="375">
        <f t="shared" si="1"/>
        <v>0</v>
      </c>
      <c r="G13" s="375">
        <f t="shared" si="1"/>
        <v>0</v>
      </c>
      <c r="H13" s="375">
        <f t="shared" si="1"/>
        <v>0</v>
      </c>
    </row>
    <row r="14" spans="1:8">
      <c r="A14" s="373"/>
      <c r="B14" s="374" t="s">
        <v>476</v>
      </c>
      <c r="C14" s="382">
        <v>0</v>
      </c>
      <c r="D14" s="382">
        <v>0</v>
      </c>
      <c r="E14" s="382">
        <f>C14+D14</f>
        <v>0</v>
      </c>
      <c r="F14" s="382">
        <v>0</v>
      </c>
      <c r="G14" s="382">
        <v>0</v>
      </c>
      <c r="H14" s="382">
        <f>E14-F14</f>
        <v>0</v>
      </c>
    </row>
    <row r="15" spans="1:8">
      <c r="A15" s="373"/>
      <c r="B15" s="374" t="s">
        <v>477</v>
      </c>
      <c r="C15" s="382">
        <v>0</v>
      </c>
      <c r="D15" s="382">
        <v>0</v>
      </c>
      <c r="E15" s="382">
        <f>C15+D15</f>
        <v>0</v>
      </c>
      <c r="F15" s="382">
        <v>0</v>
      </c>
      <c r="G15" s="382">
        <v>0</v>
      </c>
      <c r="H15" s="382">
        <f>E15-F15</f>
        <v>0</v>
      </c>
    </row>
    <row r="16" spans="1:8">
      <c r="A16" s="380" t="s">
        <v>478</v>
      </c>
      <c r="B16" s="381"/>
      <c r="C16" s="375">
        <v>0</v>
      </c>
      <c r="D16" s="375">
        <v>0</v>
      </c>
      <c r="E16" s="375">
        <f>C16+D16</f>
        <v>0</v>
      </c>
      <c r="F16" s="375">
        <v>0</v>
      </c>
      <c r="G16" s="375">
        <v>0</v>
      </c>
      <c r="H16" s="375">
        <f>E16-F16</f>
        <v>0</v>
      </c>
    </row>
    <row r="17" spans="1:8">
      <c r="A17" s="380" t="s">
        <v>479</v>
      </c>
      <c r="B17" s="381"/>
      <c r="C17" s="375">
        <f>SUM(C18:C19)</f>
        <v>0</v>
      </c>
      <c r="D17" s="375">
        <f t="shared" ref="D17:H17" si="2">SUM(D18:D19)</f>
        <v>0</v>
      </c>
      <c r="E17" s="375">
        <f t="shared" si="2"/>
        <v>0</v>
      </c>
      <c r="F17" s="375">
        <f t="shared" si="2"/>
        <v>0</v>
      </c>
      <c r="G17" s="375">
        <f t="shared" si="2"/>
        <v>0</v>
      </c>
      <c r="H17" s="375">
        <f t="shared" si="2"/>
        <v>0</v>
      </c>
    </row>
    <row r="18" spans="1:8">
      <c r="A18" s="373"/>
      <c r="B18" s="374" t="s">
        <v>480</v>
      </c>
      <c r="C18" s="383">
        <v>0</v>
      </c>
      <c r="D18" s="383">
        <v>0</v>
      </c>
      <c r="E18" s="383">
        <f>C18+D18</f>
        <v>0</v>
      </c>
      <c r="F18" s="383">
        <v>0</v>
      </c>
      <c r="G18" s="383">
        <v>0</v>
      </c>
      <c r="H18" s="383">
        <f>E18+F18</f>
        <v>0</v>
      </c>
    </row>
    <row r="19" spans="1:8">
      <c r="A19" s="373"/>
      <c r="B19" s="374" t="s">
        <v>481</v>
      </c>
      <c r="C19" s="383">
        <v>0</v>
      </c>
      <c r="D19" s="383">
        <v>0</v>
      </c>
      <c r="E19" s="383">
        <f>C19+D19</f>
        <v>0</v>
      </c>
      <c r="F19" s="383">
        <v>0</v>
      </c>
      <c r="G19" s="383">
        <v>0</v>
      </c>
      <c r="H19" s="383">
        <f>E19+F19</f>
        <v>0</v>
      </c>
    </row>
    <row r="20" spans="1:8">
      <c r="A20" s="380" t="s">
        <v>482</v>
      </c>
      <c r="B20" s="381"/>
      <c r="C20" s="375">
        <v>0</v>
      </c>
      <c r="D20" s="375">
        <v>0</v>
      </c>
      <c r="E20" s="375">
        <f>C20+D20</f>
        <v>0</v>
      </c>
      <c r="F20" s="375">
        <v>0</v>
      </c>
      <c r="G20" s="375">
        <v>0</v>
      </c>
      <c r="H20" s="375">
        <f>E20-F20</f>
        <v>0</v>
      </c>
    </row>
    <row r="21" spans="1:8">
      <c r="A21" s="373"/>
      <c r="B21" s="374"/>
      <c r="C21" s="376"/>
      <c r="D21" s="384"/>
      <c r="E21" s="376"/>
      <c r="F21" s="376"/>
      <c r="G21" s="376"/>
      <c r="H21" s="376"/>
    </row>
    <row r="22" spans="1:8">
      <c r="A22" s="367" t="s">
        <v>421</v>
      </c>
      <c r="B22" s="368"/>
      <c r="C22" s="369">
        <f>C23+C24+C25+C28+C29+C32</f>
        <v>0</v>
      </c>
      <c r="D22" s="369">
        <f t="shared" ref="D22:H22" si="3">D23+D24+D25+D28+D29+D32</f>
        <v>0</v>
      </c>
      <c r="E22" s="369">
        <f t="shared" si="3"/>
        <v>0</v>
      </c>
      <c r="F22" s="369">
        <f t="shared" si="3"/>
        <v>0</v>
      </c>
      <c r="G22" s="369">
        <f t="shared" si="3"/>
        <v>0</v>
      </c>
      <c r="H22" s="369">
        <f t="shared" si="3"/>
        <v>0</v>
      </c>
    </row>
    <row r="23" spans="1:8">
      <c r="A23" s="380" t="s">
        <v>473</v>
      </c>
      <c r="B23" s="381"/>
      <c r="C23" s="376">
        <v>0</v>
      </c>
      <c r="D23" s="376">
        <v>0</v>
      </c>
      <c r="E23" s="376">
        <f>C23+D23</f>
        <v>0</v>
      </c>
      <c r="F23" s="376">
        <v>0</v>
      </c>
      <c r="G23" s="376">
        <v>0</v>
      </c>
      <c r="H23" s="376">
        <f>E23-F23</f>
        <v>0</v>
      </c>
    </row>
    <row r="24" spans="1:8">
      <c r="A24" s="380" t="s">
        <v>474</v>
      </c>
      <c r="B24" s="381"/>
      <c r="C24" s="376">
        <v>0</v>
      </c>
      <c r="D24" s="376">
        <v>0</v>
      </c>
      <c r="E24" s="376">
        <f>C24+D24</f>
        <v>0</v>
      </c>
      <c r="F24" s="376">
        <v>0</v>
      </c>
      <c r="G24" s="376">
        <v>0</v>
      </c>
      <c r="H24" s="376">
        <f>E24-F24</f>
        <v>0</v>
      </c>
    </row>
    <row r="25" spans="1:8">
      <c r="A25" s="380" t="s">
        <v>475</v>
      </c>
      <c r="B25" s="381"/>
      <c r="C25" s="376">
        <f>SUM(C26:C27)</f>
        <v>0</v>
      </c>
      <c r="D25" s="376">
        <f t="shared" ref="D25:H25" si="4">SUM(D26:D27)</f>
        <v>0</v>
      </c>
      <c r="E25" s="376">
        <f t="shared" si="4"/>
        <v>0</v>
      </c>
      <c r="F25" s="376">
        <f t="shared" si="4"/>
        <v>0</v>
      </c>
      <c r="G25" s="376">
        <f t="shared" si="4"/>
        <v>0</v>
      </c>
      <c r="H25" s="376">
        <f t="shared" si="4"/>
        <v>0</v>
      </c>
    </row>
    <row r="26" spans="1:8">
      <c r="A26" s="373"/>
      <c r="B26" s="374" t="s">
        <v>476</v>
      </c>
      <c r="C26" s="385">
        <v>0</v>
      </c>
      <c r="D26" s="385">
        <v>0</v>
      </c>
      <c r="E26" s="385">
        <f>C26+D26</f>
        <v>0</v>
      </c>
      <c r="F26" s="385">
        <v>0</v>
      </c>
      <c r="G26" s="385">
        <v>0</v>
      </c>
      <c r="H26" s="385">
        <f>E26-F26</f>
        <v>0</v>
      </c>
    </row>
    <row r="27" spans="1:8">
      <c r="A27" s="373"/>
      <c r="B27" s="374" t="s">
        <v>477</v>
      </c>
      <c r="C27" s="385">
        <v>0</v>
      </c>
      <c r="D27" s="385">
        <v>0</v>
      </c>
      <c r="E27" s="385">
        <f>C27+D27</f>
        <v>0</v>
      </c>
      <c r="F27" s="385">
        <v>0</v>
      </c>
      <c r="G27" s="385">
        <v>0</v>
      </c>
      <c r="H27" s="385">
        <f>E27-F27</f>
        <v>0</v>
      </c>
    </row>
    <row r="28" spans="1:8">
      <c r="A28" s="380" t="s">
        <v>478</v>
      </c>
      <c r="B28" s="381"/>
      <c r="C28" s="376">
        <v>0</v>
      </c>
      <c r="D28" s="376">
        <v>0</v>
      </c>
      <c r="E28" s="376">
        <f>C28+D28</f>
        <v>0</v>
      </c>
      <c r="F28" s="376">
        <v>0</v>
      </c>
      <c r="G28" s="376">
        <v>0</v>
      </c>
      <c r="H28" s="376">
        <f>E28-F28</f>
        <v>0</v>
      </c>
    </row>
    <row r="29" spans="1:8">
      <c r="A29" s="380" t="s">
        <v>479</v>
      </c>
      <c r="B29" s="381"/>
      <c r="C29" s="376">
        <f>SUM(C30:C31)</f>
        <v>0</v>
      </c>
      <c r="D29" s="376">
        <f t="shared" ref="D29:H29" si="5">SUM(D30:D31)</f>
        <v>0</v>
      </c>
      <c r="E29" s="376">
        <f t="shared" si="5"/>
        <v>0</v>
      </c>
      <c r="F29" s="376">
        <f t="shared" si="5"/>
        <v>0</v>
      </c>
      <c r="G29" s="376">
        <f t="shared" si="5"/>
        <v>0</v>
      </c>
      <c r="H29" s="376">
        <f t="shared" si="5"/>
        <v>0</v>
      </c>
    </row>
    <row r="30" spans="1:8">
      <c r="A30" s="373"/>
      <c r="B30" s="374" t="s">
        <v>480</v>
      </c>
      <c r="C30" s="385">
        <v>0</v>
      </c>
      <c r="D30" s="385">
        <v>0</v>
      </c>
      <c r="E30" s="385">
        <f>C30+D30</f>
        <v>0</v>
      </c>
      <c r="F30" s="385">
        <v>0</v>
      </c>
      <c r="G30" s="385">
        <v>0</v>
      </c>
      <c r="H30" s="385">
        <f>E30-F30</f>
        <v>0</v>
      </c>
    </row>
    <row r="31" spans="1:8">
      <c r="A31" s="373"/>
      <c r="B31" s="374" t="s">
        <v>481</v>
      </c>
      <c r="C31" s="385">
        <v>0</v>
      </c>
      <c r="D31" s="385">
        <v>0</v>
      </c>
      <c r="E31" s="385">
        <f>C31+D31</f>
        <v>0</v>
      </c>
      <c r="F31" s="385">
        <v>0</v>
      </c>
      <c r="G31" s="385">
        <v>0</v>
      </c>
      <c r="H31" s="385">
        <f>E31-F31</f>
        <v>0</v>
      </c>
    </row>
    <row r="32" spans="1:8">
      <c r="A32" s="380" t="s">
        <v>482</v>
      </c>
      <c r="B32" s="381"/>
      <c r="C32" s="376">
        <v>0</v>
      </c>
      <c r="D32" s="376">
        <v>0</v>
      </c>
      <c r="E32" s="376">
        <f>C32+D32</f>
        <v>0</v>
      </c>
      <c r="F32" s="376">
        <v>0</v>
      </c>
      <c r="G32" s="376">
        <v>0</v>
      </c>
      <c r="H32" s="376">
        <f>E32-F32</f>
        <v>0</v>
      </c>
    </row>
    <row r="33" spans="1:8">
      <c r="A33" s="373"/>
      <c r="B33" s="374"/>
      <c r="C33" s="376"/>
      <c r="D33" s="376"/>
      <c r="E33" s="376"/>
      <c r="F33" s="376"/>
      <c r="G33" s="376"/>
      <c r="H33" s="376"/>
    </row>
    <row r="34" spans="1:8">
      <c r="A34" s="386" t="s">
        <v>483</v>
      </c>
      <c r="B34" s="387"/>
      <c r="C34" s="388">
        <f>C10+C22</f>
        <v>26041491</v>
      </c>
      <c r="D34" s="388">
        <f>D10+D22</f>
        <v>1021523</v>
      </c>
      <c r="E34" s="388">
        <f t="shared" ref="E34:H34" si="6">E10+E22</f>
        <v>27063015</v>
      </c>
      <c r="F34" s="388">
        <f t="shared" si="6"/>
        <v>26376190</v>
      </c>
      <c r="G34" s="388">
        <f t="shared" si="6"/>
        <v>25077276</v>
      </c>
      <c r="H34" s="388">
        <f t="shared" si="6"/>
        <v>686825</v>
      </c>
    </row>
  </sheetData>
  <mergeCells count="24">
    <mergeCell ref="A24:B24"/>
    <mergeCell ref="A25:B25"/>
    <mergeCell ref="A28:B28"/>
    <mergeCell ref="A29:B29"/>
    <mergeCell ref="A32:B32"/>
    <mergeCell ref="A34:B34"/>
    <mergeCell ref="A13:B13"/>
    <mergeCell ref="A16:B16"/>
    <mergeCell ref="A17:B17"/>
    <mergeCell ref="A20:B20"/>
    <mergeCell ref="A22:B22"/>
    <mergeCell ref="A23:B23"/>
    <mergeCell ref="A7:B9"/>
    <mergeCell ref="C7:G7"/>
    <mergeCell ref="H7:H8"/>
    <mergeCell ref="A10:B10"/>
    <mergeCell ref="A11:B11"/>
    <mergeCell ref="A12:B12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A4EB-92DC-4625-8909-0763A87A98EF}">
  <dimension ref="A1:T46"/>
  <sheetViews>
    <sheetView topLeftCell="A13" workbookViewId="0">
      <selection activeCell="A2" sqref="A2:J2"/>
    </sheetView>
  </sheetViews>
  <sheetFormatPr baseColWidth="10" defaultRowHeight="15"/>
  <cols>
    <col min="1" max="1" width="4.85546875" customWidth="1"/>
    <col min="2" max="2" width="28.140625" customWidth="1"/>
    <col min="3" max="3" width="18.85546875" customWidth="1"/>
    <col min="4" max="10" width="16.7109375" customWidth="1"/>
  </cols>
  <sheetData>
    <row r="1" spans="1:20" s="6" customFormat="1" ht="20.100000000000001" customHeight="1">
      <c r="A1" s="88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0" s="6" customFormat="1" ht="20.100000000000001" customHeight="1">
      <c r="A2" s="88" t="s">
        <v>142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s="6" customFormat="1" ht="20.100000000000001" customHeight="1">
      <c r="A3" s="89" t="s">
        <v>144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s="6" customFormat="1" ht="20.100000000000001" customHeight="1">
      <c r="A4" s="89" t="s">
        <v>145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s="6" customFormat="1" ht="18" customHeight="1" thickBot="1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20" s="6" customFormat="1" ht="80.25" customHeight="1" thickBot="1">
      <c r="A6" s="90" t="s">
        <v>146</v>
      </c>
      <c r="B6" s="91"/>
      <c r="C6" s="91"/>
      <c r="D6" s="92" t="s">
        <v>147</v>
      </c>
      <c r="E6" s="93" t="s">
        <v>148</v>
      </c>
      <c r="F6" s="93" t="s">
        <v>149</v>
      </c>
      <c r="G6" s="93" t="s">
        <v>150</v>
      </c>
      <c r="H6" s="94" t="s">
        <v>151</v>
      </c>
      <c r="I6" s="94" t="s">
        <v>152</v>
      </c>
      <c r="J6" s="94" t="s">
        <v>153</v>
      </c>
    </row>
    <row r="7" spans="1:20" s="6" customFormat="1" ht="18.75" customHeight="1">
      <c r="A7" s="95" t="s">
        <v>154</v>
      </c>
      <c r="B7" s="96"/>
      <c r="C7" s="96"/>
      <c r="D7" s="97">
        <f>D8+D17</f>
        <v>0</v>
      </c>
      <c r="E7" s="97">
        <f t="shared" ref="E7:J7" si="0">E8+E17</f>
        <v>0</v>
      </c>
      <c r="F7" s="97">
        <f t="shared" si="0"/>
        <v>0</v>
      </c>
      <c r="G7" s="97">
        <f t="shared" si="0"/>
        <v>0</v>
      </c>
      <c r="H7" s="97">
        <f t="shared" si="0"/>
        <v>0</v>
      </c>
      <c r="I7" s="97">
        <f t="shared" si="0"/>
        <v>0</v>
      </c>
      <c r="J7" s="98">
        <f t="shared" si="0"/>
        <v>0</v>
      </c>
    </row>
    <row r="8" spans="1:20" s="6" customFormat="1" ht="15.95" customHeight="1">
      <c r="A8" s="99"/>
      <c r="B8" s="100" t="s">
        <v>155</v>
      </c>
      <c r="C8" s="100"/>
      <c r="D8" s="101">
        <f>SUM(D9:D15)</f>
        <v>0</v>
      </c>
      <c r="E8" s="102"/>
      <c r="F8" s="102"/>
      <c r="G8" s="102"/>
      <c r="H8" s="101">
        <f>SUM(H9:H15)</f>
        <v>0</v>
      </c>
      <c r="I8" s="101">
        <f>SUM(I9:I15)</f>
        <v>0</v>
      </c>
      <c r="J8" s="103">
        <f>SUM(J9:J15)</f>
        <v>0</v>
      </c>
    </row>
    <row r="9" spans="1:20" s="6" customFormat="1" ht="15.95" customHeight="1">
      <c r="A9" s="104"/>
      <c r="B9" s="105" t="s">
        <v>156</v>
      </c>
      <c r="C9" s="106"/>
      <c r="D9" s="107">
        <v>0</v>
      </c>
      <c r="E9" s="108"/>
      <c r="F9" s="109"/>
      <c r="G9" s="109"/>
      <c r="H9" s="107">
        <v>0</v>
      </c>
      <c r="I9" s="107"/>
      <c r="J9" s="110"/>
    </row>
    <row r="10" spans="1:20" s="6" customFormat="1" ht="15.95" customHeight="1">
      <c r="A10" s="104"/>
      <c r="B10" s="105" t="s">
        <v>156</v>
      </c>
      <c r="C10" s="106"/>
      <c r="D10" s="107">
        <v>0</v>
      </c>
      <c r="E10" s="108"/>
      <c r="F10" s="109"/>
      <c r="G10" s="109"/>
      <c r="H10" s="107">
        <v>0</v>
      </c>
      <c r="I10" s="107"/>
      <c r="J10" s="110"/>
    </row>
    <row r="11" spans="1:20" s="6" customFormat="1" ht="15.95" customHeight="1">
      <c r="A11" s="104"/>
      <c r="B11" s="105" t="s">
        <v>156</v>
      </c>
      <c r="C11" s="106"/>
      <c r="D11" s="107">
        <v>0</v>
      </c>
      <c r="E11" s="108"/>
      <c r="F11" s="109"/>
      <c r="G11" s="109"/>
      <c r="H11" s="107">
        <v>0</v>
      </c>
      <c r="I11" s="107"/>
      <c r="J11" s="110"/>
    </row>
    <row r="12" spans="1:20" s="6" customFormat="1" ht="15.95" customHeight="1">
      <c r="A12" s="104"/>
      <c r="B12" s="105" t="s">
        <v>156</v>
      </c>
      <c r="C12" s="106"/>
      <c r="D12" s="107">
        <v>0</v>
      </c>
      <c r="E12" s="108"/>
      <c r="F12" s="109"/>
      <c r="G12" s="109"/>
      <c r="H12" s="107">
        <v>0</v>
      </c>
      <c r="I12" s="107"/>
      <c r="J12" s="110"/>
    </row>
    <row r="13" spans="1:20" s="6" customFormat="1" ht="15.95" customHeight="1">
      <c r="A13" s="104"/>
      <c r="B13" s="105" t="s">
        <v>156</v>
      </c>
      <c r="C13" s="106"/>
      <c r="D13" s="107">
        <v>0</v>
      </c>
      <c r="E13" s="108"/>
      <c r="F13" s="109"/>
      <c r="G13" s="109"/>
      <c r="H13" s="107">
        <v>0</v>
      </c>
      <c r="I13" s="107"/>
      <c r="J13" s="110"/>
    </row>
    <row r="14" spans="1:20" s="6" customFormat="1" ht="15.95" customHeight="1">
      <c r="A14" s="104"/>
      <c r="B14" s="105" t="s">
        <v>157</v>
      </c>
      <c r="C14" s="105"/>
      <c r="D14" s="107">
        <v>0</v>
      </c>
      <c r="E14" s="108"/>
      <c r="F14" s="109"/>
      <c r="G14" s="109"/>
      <c r="H14" s="107">
        <v>0</v>
      </c>
      <c r="I14" s="107"/>
      <c r="J14" s="110"/>
    </row>
    <row r="15" spans="1:20" s="6" customFormat="1" ht="15.95" customHeight="1">
      <c r="A15" s="104"/>
      <c r="B15" s="105" t="s">
        <v>158</v>
      </c>
      <c r="C15" s="105"/>
      <c r="D15" s="107">
        <v>0</v>
      </c>
      <c r="E15" s="108"/>
      <c r="F15" s="109"/>
      <c r="G15" s="109"/>
      <c r="H15" s="107">
        <v>0</v>
      </c>
      <c r="I15" s="107"/>
      <c r="J15" s="110"/>
    </row>
    <row r="16" spans="1:20" s="6" customFormat="1" ht="15.95" customHeight="1">
      <c r="A16" s="111"/>
      <c r="B16" s="112"/>
      <c r="C16" s="112"/>
      <c r="D16" s="113"/>
      <c r="E16" s="113"/>
      <c r="F16" s="114"/>
      <c r="G16" s="114"/>
      <c r="H16" s="115"/>
      <c r="I16" s="115"/>
      <c r="J16" s="116"/>
    </row>
    <row r="17" spans="1:10" s="6" customFormat="1" ht="15.95" customHeight="1">
      <c r="A17" s="99"/>
      <c r="B17" s="117" t="s">
        <v>159</v>
      </c>
      <c r="C17" s="117"/>
      <c r="D17" s="101">
        <f>SUM(D18:D28)</f>
        <v>0</v>
      </c>
      <c r="E17" s="102"/>
      <c r="F17" s="118"/>
      <c r="G17" s="118"/>
      <c r="H17" s="119">
        <f>SUM(H18:H28)</f>
        <v>0</v>
      </c>
      <c r="I17" s="119">
        <f>SUM(I18:I28)</f>
        <v>0</v>
      </c>
      <c r="J17" s="120">
        <f>SUM(J18:J28)</f>
        <v>0</v>
      </c>
    </row>
    <row r="18" spans="1:10" s="6" customFormat="1" ht="15.95" customHeight="1">
      <c r="A18" s="104"/>
      <c r="B18" s="105" t="s">
        <v>156</v>
      </c>
      <c r="C18" s="106"/>
      <c r="D18" s="107">
        <v>0</v>
      </c>
      <c r="E18" s="108"/>
      <c r="F18" s="109"/>
      <c r="G18" s="109"/>
      <c r="H18" s="107">
        <v>0</v>
      </c>
      <c r="I18" s="107"/>
      <c r="J18" s="110"/>
    </row>
    <row r="19" spans="1:10" s="6" customFormat="1" ht="15.95" customHeight="1">
      <c r="A19" s="104"/>
      <c r="B19" s="105" t="s">
        <v>156</v>
      </c>
      <c r="C19" s="106"/>
      <c r="D19" s="107">
        <v>0</v>
      </c>
      <c r="E19" s="108"/>
      <c r="F19" s="109"/>
      <c r="G19" s="109"/>
      <c r="H19" s="107">
        <v>0</v>
      </c>
      <c r="I19" s="107"/>
      <c r="J19" s="110"/>
    </row>
    <row r="20" spans="1:10" s="6" customFormat="1" ht="15.95" customHeight="1">
      <c r="A20" s="104"/>
      <c r="B20" s="105" t="s">
        <v>156</v>
      </c>
      <c r="C20" s="106"/>
      <c r="D20" s="107">
        <v>0</v>
      </c>
      <c r="E20" s="108"/>
      <c r="F20" s="109"/>
      <c r="G20" s="109"/>
      <c r="H20" s="107">
        <v>0</v>
      </c>
      <c r="I20" s="107"/>
      <c r="J20" s="110"/>
    </row>
    <row r="21" spans="1:10" s="6" customFormat="1" ht="15.95" customHeight="1">
      <c r="A21" s="104"/>
      <c r="B21" s="105" t="s">
        <v>156</v>
      </c>
      <c r="C21" s="106"/>
      <c r="D21" s="107">
        <v>0</v>
      </c>
      <c r="E21" s="108"/>
      <c r="F21" s="109"/>
      <c r="G21" s="109"/>
      <c r="H21" s="107">
        <v>0</v>
      </c>
      <c r="I21" s="107"/>
      <c r="J21" s="110"/>
    </row>
    <row r="22" spans="1:10" s="6" customFormat="1" ht="15.95" customHeight="1">
      <c r="A22" s="104"/>
      <c r="B22" s="105" t="s">
        <v>156</v>
      </c>
      <c r="C22" s="106"/>
      <c r="D22" s="107">
        <v>0</v>
      </c>
      <c r="E22" s="108"/>
      <c r="F22" s="109"/>
      <c r="G22" s="109"/>
      <c r="H22" s="107">
        <v>0</v>
      </c>
      <c r="I22" s="107"/>
      <c r="J22" s="110"/>
    </row>
    <row r="23" spans="1:10" s="6" customFormat="1" ht="15.95" customHeight="1">
      <c r="A23" s="104"/>
      <c r="B23" s="105" t="s">
        <v>156</v>
      </c>
      <c r="C23" s="106"/>
      <c r="D23" s="107">
        <v>0</v>
      </c>
      <c r="E23" s="108"/>
      <c r="F23" s="109"/>
      <c r="G23" s="109"/>
      <c r="H23" s="107">
        <v>0</v>
      </c>
      <c r="I23" s="107"/>
      <c r="J23" s="110"/>
    </row>
    <row r="24" spans="1:10" s="6" customFormat="1" ht="15.95" customHeight="1">
      <c r="A24" s="104"/>
      <c r="B24" s="105" t="s">
        <v>156</v>
      </c>
      <c r="C24" s="106"/>
      <c r="D24" s="107">
        <v>0</v>
      </c>
      <c r="E24" s="108"/>
      <c r="F24" s="109"/>
      <c r="G24" s="109"/>
      <c r="H24" s="107">
        <v>0</v>
      </c>
      <c r="I24" s="107"/>
      <c r="J24" s="121"/>
    </row>
    <row r="25" spans="1:10" s="6" customFormat="1" ht="15.95" customHeight="1">
      <c r="A25" s="104"/>
      <c r="B25" s="105" t="s">
        <v>156</v>
      </c>
      <c r="C25" s="106"/>
      <c r="D25" s="107">
        <v>0</v>
      </c>
      <c r="E25" s="108"/>
      <c r="F25" s="109"/>
      <c r="G25" s="109"/>
      <c r="H25" s="107">
        <v>0</v>
      </c>
      <c r="I25" s="107"/>
      <c r="J25" s="121"/>
    </row>
    <row r="26" spans="1:10" s="6" customFormat="1" ht="15.95" customHeight="1">
      <c r="A26" s="104"/>
      <c r="B26" s="105" t="s">
        <v>156</v>
      </c>
      <c r="C26" s="106"/>
      <c r="D26" s="107">
        <v>0</v>
      </c>
      <c r="E26" s="108"/>
      <c r="F26" s="109"/>
      <c r="G26" s="109"/>
      <c r="H26" s="107">
        <v>0</v>
      </c>
      <c r="I26" s="107"/>
      <c r="J26" s="121"/>
    </row>
    <row r="27" spans="1:10" s="6" customFormat="1" ht="15.95" customHeight="1">
      <c r="A27" s="104"/>
      <c r="B27" s="105" t="s">
        <v>157</v>
      </c>
      <c r="C27" s="105"/>
      <c r="D27" s="107">
        <v>0</v>
      </c>
      <c r="E27" s="122"/>
      <c r="F27" s="123"/>
      <c r="G27" s="123"/>
      <c r="H27" s="107" t="s">
        <v>160</v>
      </c>
      <c r="I27" s="107"/>
      <c r="J27" s="121"/>
    </row>
    <row r="28" spans="1:10" s="6" customFormat="1" ht="15.95" customHeight="1">
      <c r="A28" s="104"/>
      <c r="B28" s="105" t="s">
        <v>158</v>
      </c>
      <c r="C28" s="105"/>
      <c r="D28" s="107">
        <v>0</v>
      </c>
      <c r="E28" s="122"/>
      <c r="F28" s="123"/>
      <c r="G28" s="123"/>
      <c r="H28" s="107" t="s">
        <v>160</v>
      </c>
      <c r="I28" s="107"/>
      <c r="J28" s="121"/>
    </row>
    <row r="29" spans="1:10" s="6" customFormat="1" ht="15.95" customHeight="1" thickBot="1">
      <c r="A29" s="104"/>
      <c r="B29" s="124"/>
      <c r="C29" s="124"/>
      <c r="D29" s="125"/>
      <c r="E29" s="108"/>
      <c r="F29" s="126"/>
      <c r="G29" s="126"/>
      <c r="H29" s="127"/>
      <c r="I29" s="127"/>
      <c r="J29" s="121"/>
    </row>
    <row r="30" spans="1:10" s="6" customFormat="1" ht="15.95" customHeight="1">
      <c r="A30" s="95" t="s">
        <v>161</v>
      </c>
      <c r="B30" s="96"/>
      <c r="C30" s="96"/>
      <c r="D30" s="128">
        <v>0</v>
      </c>
      <c r="E30" s="129"/>
      <c r="F30" s="129"/>
      <c r="G30" s="129"/>
      <c r="H30" s="128">
        <v>0</v>
      </c>
      <c r="I30" s="128"/>
      <c r="J30" s="130"/>
    </row>
    <row r="31" spans="1:10" s="6" customFormat="1" ht="15.95" customHeight="1" thickBot="1">
      <c r="A31" s="104"/>
      <c r="B31" s="131"/>
      <c r="C31" s="132"/>
      <c r="D31" s="133"/>
      <c r="E31" s="134"/>
      <c r="F31" s="109"/>
      <c r="G31" s="109"/>
      <c r="H31" s="107"/>
      <c r="I31" s="107"/>
      <c r="J31" s="135"/>
    </row>
    <row r="32" spans="1:10" s="6" customFormat="1" ht="15.95" customHeight="1">
      <c r="A32" s="95" t="s">
        <v>162</v>
      </c>
      <c r="B32" s="96"/>
      <c r="C32" s="96"/>
      <c r="D32" s="128">
        <f>D7+D30</f>
        <v>0</v>
      </c>
      <c r="E32" s="128">
        <f t="shared" ref="E32:J32" si="1">E7+E30</f>
        <v>0</v>
      </c>
      <c r="F32" s="128">
        <f t="shared" si="1"/>
        <v>0</v>
      </c>
      <c r="G32" s="128">
        <f t="shared" si="1"/>
        <v>0</v>
      </c>
      <c r="H32" s="128">
        <f t="shared" si="1"/>
        <v>0</v>
      </c>
      <c r="I32" s="128">
        <f t="shared" si="1"/>
        <v>0</v>
      </c>
      <c r="J32" s="136">
        <f t="shared" si="1"/>
        <v>0</v>
      </c>
    </row>
    <row r="33" spans="1:12" s="6" customFormat="1" ht="15.95" customHeight="1" thickBot="1">
      <c r="A33" s="104"/>
      <c r="B33" s="131"/>
      <c r="C33" s="132"/>
      <c r="D33" s="132"/>
      <c r="E33" s="105"/>
      <c r="F33" s="106"/>
      <c r="G33" s="106"/>
      <c r="H33" s="137"/>
      <c r="I33" s="137"/>
      <c r="J33" s="138"/>
    </row>
    <row r="34" spans="1:12" s="6" customFormat="1" ht="15.95" customHeight="1">
      <c r="A34" s="95" t="s">
        <v>163</v>
      </c>
      <c r="B34" s="96"/>
      <c r="C34" s="96"/>
      <c r="D34" s="139">
        <f>SUM(D36:D38)</f>
        <v>0</v>
      </c>
      <c r="E34" s="139">
        <f t="shared" ref="E34:J34" si="2">SUM(E36:E38)</f>
        <v>0</v>
      </c>
      <c r="F34" s="139">
        <f t="shared" si="2"/>
        <v>0</v>
      </c>
      <c r="G34" s="139">
        <f t="shared" si="2"/>
        <v>0</v>
      </c>
      <c r="H34" s="139">
        <f t="shared" si="2"/>
        <v>0</v>
      </c>
      <c r="I34" s="139">
        <f t="shared" si="2"/>
        <v>0</v>
      </c>
      <c r="J34" s="140">
        <f t="shared" si="2"/>
        <v>0</v>
      </c>
    </row>
    <row r="35" spans="1:12" s="6" customFormat="1" ht="15.95" customHeight="1">
      <c r="A35" s="104"/>
      <c r="B35" s="124"/>
      <c r="C35" s="124"/>
      <c r="D35" s="125"/>
      <c r="E35" s="108"/>
      <c r="F35" s="126"/>
      <c r="G35" s="126"/>
      <c r="H35" s="127"/>
      <c r="I35" s="127"/>
      <c r="J35" s="121"/>
    </row>
    <row r="36" spans="1:12" s="6" customFormat="1" ht="15.95" customHeight="1">
      <c r="A36" s="104"/>
      <c r="B36" s="131" t="s">
        <v>164</v>
      </c>
      <c r="C36" s="132"/>
      <c r="D36" s="141"/>
      <c r="E36" s="142"/>
      <c r="F36" s="106"/>
      <c r="G36" s="106"/>
      <c r="H36" s="137"/>
      <c r="I36" s="137"/>
      <c r="J36" s="143"/>
    </row>
    <row r="37" spans="1:12" s="6" customFormat="1" ht="15.95" customHeight="1">
      <c r="A37" s="104"/>
      <c r="B37" s="131" t="s">
        <v>165</v>
      </c>
      <c r="C37" s="132"/>
      <c r="D37" s="141"/>
      <c r="E37" s="142"/>
      <c r="F37" s="106"/>
      <c r="G37" s="106"/>
      <c r="H37" s="137"/>
      <c r="I37" s="137"/>
      <c r="J37" s="143"/>
    </row>
    <row r="38" spans="1:12" s="6" customFormat="1" ht="15.95" customHeight="1">
      <c r="A38" s="104"/>
      <c r="B38" s="131" t="s">
        <v>166</v>
      </c>
      <c r="C38" s="132"/>
      <c r="D38" s="141"/>
      <c r="E38" s="142"/>
      <c r="F38" s="106"/>
      <c r="G38" s="106"/>
      <c r="H38" s="137"/>
      <c r="I38" s="137"/>
      <c r="J38" s="143"/>
    </row>
    <row r="39" spans="1:12" s="6" customFormat="1" ht="15.95" customHeight="1" thickBot="1">
      <c r="A39" s="104"/>
      <c r="B39" s="131"/>
      <c r="C39" s="132"/>
      <c r="D39" s="132"/>
      <c r="E39" s="105"/>
      <c r="F39" s="106"/>
      <c r="G39" s="106"/>
      <c r="H39" s="137"/>
      <c r="I39" s="137"/>
      <c r="J39" s="138"/>
    </row>
    <row r="40" spans="1:12" s="6" customFormat="1" ht="15.95" customHeight="1">
      <c r="A40" s="95" t="s">
        <v>167</v>
      </c>
      <c r="B40" s="96"/>
      <c r="C40" s="96"/>
      <c r="D40" s="139">
        <f>SUM(D42:D44)</f>
        <v>0</v>
      </c>
      <c r="E40" s="139">
        <f t="shared" ref="E40:J40" si="3">SUM(E42:E44)</f>
        <v>0</v>
      </c>
      <c r="F40" s="139">
        <f t="shared" si="3"/>
        <v>0</v>
      </c>
      <c r="G40" s="139">
        <f t="shared" si="3"/>
        <v>0</v>
      </c>
      <c r="H40" s="139">
        <f t="shared" si="3"/>
        <v>0</v>
      </c>
      <c r="I40" s="139">
        <f t="shared" si="3"/>
        <v>0</v>
      </c>
      <c r="J40" s="140">
        <f t="shared" si="3"/>
        <v>0</v>
      </c>
    </row>
    <row r="41" spans="1:12" s="6" customFormat="1" ht="15.95" customHeight="1">
      <c r="A41" s="104"/>
      <c r="B41" s="124"/>
      <c r="C41" s="124"/>
      <c r="D41" s="134"/>
      <c r="E41" s="144"/>
      <c r="F41" s="145"/>
      <c r="G41" s="145"/>
      <c r="H41" s="146"/>
      <c r="I41" s="146"/>
      <c r="J41" s="135"/>
    </row>
    <row r="42" spans="1:12" s="6" customFormat="1" ht="15.95" customHeight="1">
      <c r="A42" s="104"/>
      <c r="B42" s="131" t="s">
        <v>168</v>
      </c>
      <c r="C42" s="132"/>
      <c r="D42" s="141"/>
      <c r="E42" s="142"/>
      <c r="F42" s="106"/>
      <c r="G42" s="106"/>
      <c r="H42" s="137"/>
      <c r="I42" s="137"/>
      <c r="J42" s="143"/>
      <c r="L42" s="155"/>
    </row>
    <row r="43" spans="1:12" s="6" customFormat="1" ht="15.95" customHeight="1">
      <c r="A43" s="104"/>
      <c r="B43" s="131" t="s">
        <v>169</v>
      </c>
      <c r="C43" s="132"/>
      <c r="D43" s="141"/>
      <c r="E43" s="142"/>
      <c r="F43" s="106"/>
      <c r="G43" s="106"/>
      <c r="H43" s="137"/>
      <c r="I43" s="137"/>
      <c r="J43" s="143"/>
    </row>
    <row r="44" spans="1:12" s="6" customFormat="1" ht="15.95" customHeight="1">
      <c r="A44" s="104"/>
      <c r="B44" s="131" t="s">
        <v>170</v>
      </c>
      <c r="C44" s="132"/>
      <c r="D44" s="141"/>
      <c r="E44" s="142"/>
      <c r="F44" s="106"/>
      <c r="G44" s="106"/>
      <c r="H44" s="137"/>
      <c r="I44" s="137"/>
      <c r="J44" s="143"/>
    </row>
    <row r="45" spans="1:12" s="6" customFormat="1" ht="12.75">
      <c r="A45" s="104"/>
      <c r="B45" s="131"/>
      <c r="C45" s="132"/>
      <c r="D45" s="132"/>
      <c r="E45" s="105"/>
      <c r="F45" s="106"/>
      <c r="G45" s="106"/>
      <c r="H45" s="137"/>
      <c r="I45" s="137"/>
      <c r="J45" s="138"/>
    </row>
    <row r="46" spans="1:12" s="6" customFormat="1" thickBot="1">
      <c r="A46" s="147" t="s">
        <v>171</v>
      </c>
      <c r="B46" s="148"/>
      <c r="C46" s="148"/>
      <c r="D46" s="149"/>
      <c r="E46" s="150"/>
      <c r="F46" s="151"/>
      <c r="G46" s="151"/>
      <c r="H46" s="152" t="e">
        <f>H16+#REF!+H30</f>
        <v>#REF!</v>
      </c>
      <c r="I46" s="152" t="e">
        <f>I16+#REF!+I30</f>
        <v>#REF!</v>
      </c>
      <c r="J46" s="153"/>
    </row>
  </sheetData>
  <mergeCells count="18">
    <mergeCell ref="A46:C46"/>
    <mergeCell ref="K1:T1"/>
    <mergeCell ref="K2:T2"/>
    <mergeCell ref="K3:T3"/>
    <mergeCell ref="K4:T4"/>
    <mergeCell ref="K5:T5"/>
    <mergeCell ref="A7:C7"/>
    <mergeCell ref="B8:C8"/>
    <mergeCell ref="A30:C30"/>
    <mergeCell ref="A32:C32"/>
    <mergeCell ref="A34:C34"/>
    <mergeCell ref="A40:C40"/>
    <mergeCell ref="A1:J1"/>
    <mergeCell ref="A2:J2"/>
    <mergeCell ref="A3:J3"/>
    <mergeCell ref="A4:J4"/>
    <mergeCell ref="A5:J5"/>
    <mergeCell ref="A6:C6"/>
  </mergeCells>
  <printOptions horizontalCentered="1"/>
  <pageMargins left="0.78740157480314965" right="0.70866141732283472" top="0.74803149606299213" bottom="0.19685039370078741" header="0.31496062992125984" footer="0.31496062992125984"/>
  <pageSetup scale="6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3EF2E-E6EE-4132-BB43-69E5E0913509}">
  <dimension ref="A1:H40"/>
  <sheetViews>
    <sheetView workbookViewId="0">
      <selection activeCell="D35" sqref="D35"/>
    </sheetView>
  </sheetViews>
  <sheetFormatPr baseColWidth="10" defaultRowHeight="15"/>
  <cols>
    <col min="1" max="1" width="4.85546875" customWidth="1"/>
    <col min="2" max="2" width="19.7109375" customWidth="1"/>
    <col min="3" max="3" width="25.5703125" customWidth="1"/>
    <col min="4" max="8" width="18.7109375" customWidth="1"/>
  </cols>
  <sheetData>
    <row r="1" spans="1:8" ht="18">
      <c r="A1" s="156" t="s">
        <v>141</v>
      </c>
      <c r="B1" s="157"/>
      <c r="C1" s="157"/>
      <c r="D1" s="157"/>
      <c r="E1" s="157"/>
      <c r="F1" s="157"/>
      <c r="G1" s="157"/>
      <c r="H1" s="158"/>
    </row>
    <row r="2" spans="1:8" ht="18">
      <c r="A2" s="159" t="s">
        <v>142</v>
      </c>
      <c r="B2" s="89"/>
      <c r="C2" s="89"/>
      <c r="D2" s="89"/>
      <c r="E2" s="89"/>
      <c r="F2" s="89"/>
      <c r="G2" s="89"/>
      <c r="H2" s="160"/>
    </row>
    <row r="3" spans="1:8" ht="18">
      <c r="A3" s="159" t="s">
        <v>172</v>
      </c>
      <c r="B3" s="89"/>
      <c r="C3" s="89"/>
      <c r="D3" s="89"/>
      <c r="E3" s="89"/>
      <c r="F3" s="89"/>
      <c r="G3" s="89"/>
      <c r="H3" s="160"/>
    </row>
    <row r="4" spans="1:8" ht="15.75">
      <c r="A4" s="161" t="s">
        <v>173</v>
      </c>
      <c r="B4" s="162"/>
      <c r="C4" s="162"/>
      <c r="D4" s="162"/>
      <c r="E4" s="162"/>
      <c r="F4" s="162"/>
      <c r="G4" s="162"/>
      <c r="H4" s="163"/>
    </row>
    <row r="5" spans="1:8" ht="18.75" thickBot="1">
      <c r="A5" s="159" t="s">
        <v>0</v>
      </c>
      <c r="B5" s="89"/>
      <c r="C5" s="89"/>
      <c r="D5" s="89"/>
      <c r="E5" s="89"/>
      <c r="F5" s="89"/>
      <c r="G5" s="89"/>
      <c r="H5" s="160"/>
    </row>
    <row r="6" spans="1:8" ht="48.75" thickBot="1">
      <c r="A6" s="90" t="s">
        <v>174</v>
      </c>
      <c r="B6" s="91"/>
      <c r="C6" s="91"/>
      <c r="D6" s="92" t="s">
        <v>175</v>
      </c>
      <c r="E6" s="93" t="s">
        <v>176</v>
      </c>
      <c r="F6" s="94" t="s">
        <v>177</v>
      </c>
      <c r="G6" s="94" t="s">
        <v>178</v>
      </c>
      <c r="H6" s="94" t="s">
        <v>153</v>
      </c>
    </row>
    <row r="7" spans="1:8">
      <c r="A7" s="164" t="s">
        <v>179</v>
      </c>
      <c r="B7" s="165"/>
      <c r="C7" s="165"/>
      <c r="D7" s="166">
        <f>D10+D12</f>
        <v>0</v>
      </c>
      <c r="E7" s="166">
        <f>E10+E12</f>
        <v>0</v>
      </c>
      <c r="F7" s="166">
        <f>F10+F12</f>
        <v>0</v>
      </c>
      <c r="G7" s="166">
        <f>G10+G12</f>
        <v>0</v>
      </c>
      <c r="H7" s="167">
        <f>H10+H12</f>
        <v>0</v>
      </c>
    </row>
    <row r="8" spans="1:8">
      <c r="A8" s="168"/>
      <c r="B8" s="169"/>
      <c r="C8" s="169"/>
      <c r="D8" s="170"/>
      <c r="E8" s="170"/>
      <c r="F8" s="170"/>
      <c r="G8" s="170"/>
      <c r="H8" s="171"/>
    </row>
    <row r="9" spans="1:8">
      <c r="A9" s="168"/>
      <c r="B9" s="169"/>
      <c r="C9" s="169"/>
      <c r="D9" s="170"/>
      <c r="E9" s="170"/>
      <c r="F9" s="170"/>
      <c r="G9" s="170"/>
      <c r="H9" s="171"/>
    </row>
    <row r="10" spans="1:8">
      <c r="A10" s="99"/>
      <c r="B10" s="100" t="s">
        <v>180</v>
      </c>
      <c r="C10" s="100"/>
      <c r="D10" s="101">
        <v>0</v>
      </c>
      <c r="E10" s="102">
        <v>0</v>
      </c>
      <c r="F10" s="101">
        <v>0</v>
      </c>
      <c r="G10" s="101">
        <v>0</v>
      </c>
      <c r="H10" s="172">
        <v>0</v>
      </c>
    </row>
    <row r="11" spans="1:8">
      <c r="A11" s="111"/>
      <c r="B11" s="112"/>
      <c r="C11" s="112"/>
      <c r="D11" s="173"/>
      <c r="E11" s="114"/>
      <c r="F11" s="174"/>
      <c r="G11" s="174"/>
      <c r="H11" s="175"/>
    </row>
    <row r="12" spans="1:8">
      <c r="A12" s="99"/>
      <c r="B12" s="117" t="s">
        <v>181</v>
      </c>
      <c r="C12" s="117"/>
      <c r="D12" s="101">
        <v>0</v>
      </c>
      <c r="E12" s="101">
        <v>0</v>
      </c>
      <c r="F12" s="119">
        <v>0</v>
      </c>
      <c r="G12" s="119">
        <v>0</v>
      </c>
      <c r="H12" s="120">
        <v>0</v>
      </c>
    </row>
    <row r="13" spans="1:8">
      <c r="A13" s="111"/>
      <c r="B13" s="112"/>
      <c r="C13" s="112"/>
      <c r="D13" s="173"/>
      <c r="E13" s="101"/>
      <c r="F13" s="174"/>
      <c r="G13" s="174"/>
      <c r="H13" s="175"/>
    </row>
    <row r="14" spans="1:8">
      <c r="A14" s="99"/>
      <c r="B14" s="117" t="s">
        <v>182</v>
      </c>
      <c r="C14" s="117"/>
      <c r="D14" s="101">
        <v>0</v>
      </c>
      <c r="E14" s="101">
        <v>0</v>
      </c>
      <c r="F14" s="119">
        <v>0</v>
      </c>
      <c r="G14" s="119">
        <v>0</v>
      </c>
      <c r="H14" s="120">
        <v>0</v>
      </c>
    </row>
    <row r="15" spans="1:8">
      <c r="A15" s="104"/>
      <c r="B15" s="124"/>
      <c r="C15" s="124"/>
      <c r="D15" s="134"/>
      <c r="E15" s="145"/>
      <c r="F15" s="146"/>
      <c r="G15" s="146"/>
      <c r="H15" s="135"/>
    </row>
    <row r="16" spans="1:8">
      <c r="A16" s="104"/>
      <c r="B16" s="124"/>
      <c r="C16" s="124"/>
      <c r="D16" s="134"/>
      <c r="E16" s="145"/>
      <c r="F16" s="146"/>
      <c r="G16" s="146"/>
      <c r="H16" s="135"/>
    </row>
    <row r="17" spans="1:8">
      <c r="A17" s="104"/>
      <c r="B17" s="124"/>
      <c r="C17" s="124"/>
      <c r="D17" s="134"/>
      <c r="E17" s="145"/>
      <c r="F17" s="146"/>
      <c r="G17" s="146"/>
      <c r="H17" s="135"/>
    </row>
    <row r="18" spans="1:8">
      <c r="A18" s="104"/>
      <c r="B18" s="124"/>
      <c r="C18" s="124"/>
      <c r="D18" s="134"/>
      <c r="E18" s="145"/>
      <c r="F18" s="146"/>
      <c r="G18" s="146"/>
      <c r="H18" s="135"/>
    </row>
    <row r="19" spans="1:8">
      <c r="A19" s="104"/>
      <c r="B19" s="124"/>
      <c r="C19" s="124"/>
      <c r="D19" s="134"/>
      <c r="E19" s="145"/>
      <c r="F19" s="146"/>
      <c r="G19" s="146"/>
      <c r="H19" s="135"/>
    </row>
    <row r="20" spans="1:8">
      <c r="A20" s="104"/>
      <c r="B20" s="124"/>
      <c r="C20" s="124"/>
      <c r="D20" s="134"/>
      <c r="E20" s="145"/>
      <c r="F20" s="146"/>
      <c r="G20" s="146"/>
      <c r="H20" s="135"/>
    </row>
    <row r="21" spans="1:8">
      <c r="A21" s="104"/>
      <c r="B21" s="124"/>
      <c r="C21" s="124"/>
      <c r="D21" s="134"/>
      <c r="E21" s="145"/>
      <c r="F21" s="146"/>
      <c r="G21" s="146"/>
      <c r="H21" s="135"/>
    </row>
    <row r="22" spans="1:8">
      <c r="A22" s="104"/>
      <c r="B22" s="124"/>
      <c r="C22" s="124"/>
      <c r="D22" s="134"/>
      <c r="E22" s="145"/>
      <c r="F22" s="146"/>
      <c r="G22" s="146"/>
      <c r="H22" s="135"/>
    </row>
    <row r="23" spans="1:8">
      <c r="A23" s="104"/>
      <c r="B23" s="124"/>
      <c r="C23" s="124"/>
      <c r="D23" s="134"/>
      <c r="E23" s="145"/>
      <c r="F23" s="146"/>
      <c r="G23" s="146"/>
      <c r="H23" s="135"/>
    </row>
    <row r="24" spans="1:8">
      <c r="A24" s="104"/>
      <c r="B24" s="124"/>
      <c r="C24" s="124"/>
      <c r="D24" s="134"/>
      <c r="E24" s="145"/>
      <c r="F24" s="146"/>
      <c r="G24" s="146"/>
      <c r="H24" s="135"/>
    </row>
    <row r="25" spans="1:8">
      <c r="A25" s="104"/>
      <c r="B25" s="124"/>
      <c r="C25" s="124"/>
      <c r="D25" s="134"/>
      <c r="E25" s="145"/>
      <c r="F25" s="146"/>
      <c r="G25" s="146"/>
      <c r="H25" s="135"/>
    </row>
    <row r="26" spans="1:8">
      <c r="A26" s="104"/>
      <c r="B26" s="124"/>
      <c r="C26" s="124"/>
      <c r="D26" s="134"/>
      <c r="E26" s="145"/>
      <c r="F26" s="146"/>
      <c r="G26" s="146"/>
      <c r="H26" s="135"/>
    </row>
    <row r="27" spans="1:8">
      <c r="A27" s="104"/>
      <c r="B27" s="124"/>
      <c r="C27" s="124"/>
      <c r="D27" s="134"/>
      <c r="E27" s="145"/>
      <c r="F27" s="146"/>
      <c r="G27" s="146"/>
      <c r="H27" s="135"/>
    </row>
    <row r="28" spans="1:8">
      <c r="A28" s="104"/>
      <c r="B28" s="131"/>
      <c r="C28" s="132"/>
      <c r="D28" s="133"/>
      <c r="E28" s="109"/>
      <c r="F28" s="107"/>
      <c r="G28" s="107"/>
      <c r="H28" s="135"/>
    </row>
    <row r="29" spans="1:8">
      <c r="A29" s="104"/>
      <c r="B29" s="131"/>
      <c r="C29" s="132"/>
      <c r="D29" s="132"/>
      <c r="E29" s="106"/>
      <c r="F29" s="137"/>
      <c r="G29" s="137"/>
      <c r="H29" s="138"/>
    </row>
    <row r="30" spans="1:8">
      <c r="A30" s="104"/>
      <c r="B30" s="124"/>
      <c r="C30" s="124"/>
      <c r="D30" s="134"/>
      <c r="E30" s="145"/>
      <c r="F30" s="146"/>
      <c r="G30" s="146"/>
      <c r="H30" s="135"/>
    </row>
    <row r="31" spans="1:8">
      <c r="A31" s="104"/>
      <c r="B31" s="131"/>
      <c r="C31" s="132"/>
      <c r="D31" s="132"/>
      <c r="E31" s="106"/>
      <c r="F31" s="137"/>
      <c r="G31" s="137"/>
      <c r="H31" s="138"/>
    </row>
    <row r="32" spans="1:8">
      <c r="A32" s="104"/>
      <c r="B32" s="131"/>
      <c r="C32" s="132"/>
      <c r="D32" s="132"/>
      <c r="E32" s="106"/>
      <c r="F32" s="137"/>
      <c r="G32" s="137"/>
      <c r="H32" s="138"/>
    </row>
    <row r="33" spans="1:8">
      <c r="A33" s="104"/>
      <c r="B33" s="131"/>
      <c r="C33" s="132"/>
      <c r="D33" s="132"/>
      <c r="E33" s="106"/>
      <c r="F33" s="137"/>
      <c r="G33" s="137"/>
      <c r="H33" s="138"/>
    </row>
    <row r="34" spans="1:8">
      <c r="A34" s="104"/>
      <c r="B34" s="131"/>
      <c r="C34" s="132"/>
      <c r="D34" s="132"/>
      <c r="E34" s="106"/>
      <c r="F34" s="137"/>
      <c r="G34" s="137"/>
      <c r="H34" s="138"/>
    </row>
    <row r="35" spans="1:8">
      <c r="A35" s="104"/>
      <c r="B35" s="124"/>
      <c r="C35" s="124"/>
      <c r="D35" s="134"/>
      <c r="E35" s="145"/>
      <c r="F35" s="146"/>
      <c r="G35" s="146"/>
      <c r="H35" s="135"/>
    </row>
    <row r="36" spans="1:8">
      <c r="A36" s="104"/>
      <c r="B36" s="131"/>
      <c r="C36" s="132"/>
      <c r="D36" s="132"/>
      <c r="E36" s="106"/>
      <c r="F36" s="137"/>
      <c r="G36" s="137"/>
      <c r="H36" s="138"/>
    </row>
    <row r="37" spans="1:8">
      <c r="A37" s="104"/>
      <c r="B37" s="131"/>
      <c r="C37" s="132"/>
      <c r="D37" s="132"/>
      <c r="E37" s="106"/>
      <c r="F37" s="137"/>
      <c r="G37" s="137"/>
      <c r="H37" s="138"/>
    </row>
    <row r="38" spans="1:8">
      <c r="A38" s="104"/>
      <c r="B38" s="131"/>
      <c r="C38" s="132"/>
      <c r="D38" s="132"/>
      <c r="E38" s="106"/>
      <c r="F38" s="137"/>
      <c r="G38" s="137"/>
      <c r="H38" s="138"/>
    </row>
    <row r="39" spans="1:8">
      <c r="A39" s="104"/>
      <c r="B39" s="131"/>
      <c r="C39" s="132"/>
      <c r="D39" s="132"/>
      <c r="E39" s="106"/>
      <c r="F39" s="137"/>
      <c r="G39" s="137"/>
      <c r="H39" s="138"/>
    </row>
    <row r="40" spans="1:8" ht="15.75" thickBot="1">
      <c r="A40" s="147" t="s">
        <v>171</v>
      </c>
      <c r="B40" s="148"/>
      <c r="C40" s="148"/>
      <c r="D40" s="149"/>
      <c r="E40" s="151"/>
      <c r="F40" s="152"/>
      <c r="G40" s="152"/>
      <c r="H40" s="153"/>
    </row>
  </sheetData>
  <mergeCells count="9">
    <mergeCell ref="A7:C7"/>
    <mergeCell ref="B10:C10"/>
    <mergeCell ref="A40:C40"/>
    <mergeCell ref="A1:H1"/>
    <mergeCell ref="A2:H2"/>
    <mergeCell ref="A3:H3"/>
    <mergeCell ref="A4:H4"/>
    <mergeCell ref="A5:H5"/>
    <mergeCell ref="A6:C6"/>
  </mergeCells>
  <pageMargins left="0.70866141732283472" right="0.70866141732283472" top="0.74803149606299213" bottom="0.74803149606299213" header="0.31496062992125984" footer="0.31496062992125984"/>
  <pageSetup scale="8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19CD-C5A3-4350-87BE-BF66821AA089}">
  <dimension ref="A1:L39"/>
  <sheetViews>
    <sheetView workbookViewId="0">
      <selection activeCell="N13" sqref="N13"/>
    </sheetView>
  </sheetViews>
  <sheetFormatPr baseColWidth="10" defaultRowHeight="15"/>
  <cols>
    <col min="1" max="1" width="4.85546875" customWidth="1"/>
    <col min="2" max="2" width="25.140625" customWidth="1"/>
    <col min="3" max="5" width="12.7109375" customWidth="1"/>
    <col min="6" max="12" width="16.7109375" customWidth="1"/>
  </cols>
  <sheetData>
    <row r="1" spans="1:12" ht="18">
      <c r="A1" s="88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8">
      <c r="A2" s="89" t="s">
        <v>142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8">
      <c r="A3" s="89" t="s">
        <v>183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ht="18">
      <c r="A4" s="89" t="s">
        <v>145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8.75" thickBot="1">
      <c r="A5" s="89" t="s">
        <v>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72.75" thickBot="1">
      <c r="A6" s="90" t="s">
        <v>184</v>
      </c>
      <c r="B6" s="91"/>
      <c r="C6" s="92" t="s">
        <v>185</v>
      </c>
      <c r="D6" s="92" t="s">
        <v>186</v>
      </c>
      <c r="E6" s="93" t="s">
        <v>187</v>
      </c>
      <c r="F6" s="93" t="s">
        <v>188</v>
      </c>
      <c r="G6" s="93" t="s">
        <v>189</v>
      </c>
      <c r="H6" s="94" t="s">
        <v>190</v>
      </c>
      <c r="I6" s="94" t="s">
        <v>191</v>
      </c>
      <c r="J6" s="94" t="s">
        <v>192</v>
      </c>
      <c r="K6" s="94" t="s">
        <v>193</v>
      </c>
      <c r="L6" s="94" t="s">
        <v>194</v>
      </c>
    </row>
    <row r="7" spans="1:12" ht="24">
      <c r="A7" s="99"/>
      <c r="B7" s="176" t="s">
        <v>195</v>
      </c>
      <c r="C7" s="177"/>
      <c r="D7" s="178" t="s">
        <v>196</v>
      </c>
      <c r="E7" s="178"/>
      <c r="F7" s="179">
        <v>0</v>
      </c>
      <c r="G7" s="180"/>
      <c r="H7" s="179">
        <v>0</v>
      </c>
      <c r="I7" s="179">
        <v>0</v>
      </c>
      <c r="J7" s="179">
        <v>0</v>
      </c>
      <c r="K7" s="179">
        <v>0</v>
      </c>
      <c r="L7" s="181">
        <v>0</v>
      </c>
    </row>
    <row r="8" spans="1:12">
      <c r="A8" s="104"/>
      <c r="B8" s="105" t="s">
        <v>197</v>
      </c>
      <c r="C8" s="182"/>
      <c r="D8" s="183"/>
      <c r="E8" s="184"/>
      <c r="F8" s="185"/>
      <c r="G8" s="185"/>
      <c r="H8" s="186"/>
      <c r="I8" s="186"/>
      <c r="J8" s="186"/>
      <c r="K8" s="186"/>
      <c r="L8" s="110"/>
    </row>
    <row r="9" spans="1:12">
      <c r="A9" s="104"/>
      <c r="B9" s="105" t="s">
        <v>198</v>
      </c>
      <c r="C9" s="182"/>
      <c r="D9" s="183"/>
      <c r="E9" s="184"/>
      <c r="F9" s="185"/>
      <c r="G9" s="185"/>
      <c r="H9" s="186"/>
      <c r="I9" s="186"/>
      <c r="J9" s="186"/>
      <c r="K9" s="186"/>
      <c r="L9" s="110"/>
    </row>
    <row r="10" spans="1:12">
      <c r="A10" s="104"/>
      <c r="B10" s="105" t="s">
        <v>199</v>
      </c>
      <c r="C10" s="182"/>
      <c r="D10" s="183"/>
      <c r="E10" s="184"/>
      <c r="F10" s="185"/>
      <c r="G10" s="185"/>
      <c r="H10" s="186"/>
      <c r="I10" s="186"/>
      <c r="J10" s="186"/>
      <c r="K10" s="186"/>
      <c r="L10" s="110"/>
    </row>
    <row r="11" spans="1:12">
      <c r="A11" s="104"/>
      <c r="B11" s="105" t="s">
        <v>200</v>
      </c>
      <c r="C11" s="182"/>
      <c r="D11" s="183"/>
      <c r="E11" s="184"/>
      <c r="F11" s="185"/>
      <c r="G11" s="185"/>
      <c r="H11" s="186"/>
      <c r="I11" s="186"/>
      <c r="J11" s="186"/>
      <c r="K11" s="186"/>
      <c r="L11" s="110"/>
    </row>
    <row r="12" spans="1:12">
      <c r="A12" s="104"/>
      <c r="B12" s="105"/>
      <c r="C12" s="182"/>
      <c r="D12" s="183"/>
      <c r="E12" s="184"/>
      <c r="F12" s="185"/>
      <c r="G12" s="185"/>
      <c r="H12" s="186"/>
      <c r="I12" s="186"/>
      <c r="J12" s="186"/>
      <c r="K12" s="186"/>
      <c r="L12" s="110"/>
    </row>
    <row r="13" spans="1:12">
      <c r="A13" s="104"/>
      <c r="B13" s="105"/>
      <c r="C13" s="187"/>
      <c r="D13" s="183"/>
      <c r="E13" s="188"/>
      <c r="F13" s="185"/>
      <c r="G13" s="185"/>
      <c r="H13" s="186"/>
      <c r="I13" s="186"/>
      <c r="J13" s="186"/>
      <c r="K13" s="186"/>
      <c r="L13" s="189"/>
    </row>
    <row r="14" spans="1:12">
      <c r="A14" s="104"/>
      <c r="B14" s="105"/>
      <c r="C14" s="187"/>
      <c r="D14" s="183"/>
      <c r="E14" s="188"/>
      <c r="F14" s="185"/>
      <c r="G14" s="185"/>
      <c r="H14" s="186"/>
      <c r="I14" s="186"/>
      <c r="J14" s="186"/>
      <c r="K14" s="186"/>
      <c r="L14" s="189"/>
    </row>
    <row r="15" spans="1:12">
      <c r="A15" s="111"/>
      <c r="B15" s="112"/>
      <c r="C15" s="182"/>
      <c r="D15" s="190"/>
      <c r="E15" s="190"/>
      <c r="F15" s="191"/>
      <c r="G15" s="191"/>
      <c r="H15" s="192"/>
      <c r="I15" s="192"/>
      <c r="J15" s="192"/>
      <c r="K15" s="192"/>
      <c r="L15" s="175"/>
    </row>
    <row r="16" spans="1:12">
      <c r="A16" s="99"/>
      <c r="B16" s="117" t="s">
        <v>201</v>
      </c>
      <c r="C16" s="182"/>
      <c r="D16" s="193"/>
      <c r="E16" s="193"/>
      <c r="F16" s="194">
        <v>0</v>
      </c>
      <c r="G16" s="195"/>
      <c r="H16" s="196">
        <v>0</v>
      </c>
      <c r="I16" s="196">
        <v>0</v>
      </c>
      <c r="J16" s="196">
        <v>0</v>
      </c>
      <c r="K16" s="196">
        <v>0</v>
      </c>
      <c r="L16" s="120">
        <v>0</v>
      </c>
    </row>
    <row r="17" spans="1:12">
      <c r="A17" s="104"/>
      <c r="B17" s="105" t="s">
        <v>202</v>
      </c>
      <c r="C17" s="182"/>
      <c r="D17" s="183"/>
      <c r="E17" s="184"/>
      <c r="F17" s="185"/>
      <c r="G17" s="185"/>
      <c r="H17" s="186"/>
      <c r="I17" s="186"/>
      <c r="J17" s="186"/>
      <c r="K17" s="186"/>
      <c r="L17" s="110"/>
    </row>
    <row r="18" spans="1:12">
      <c r="A18" s="104"/>
      <c r="B18" s="105" t="s">
        <v>203</v>
      </c>
      <c r="C18" s="182"/>
      <c r="D18" s="183"/>
      <c r="E18" s="184"/>
      <c r="F18" s="185"/>
      <c r="G18" s="185"/>
      <c r="H18" s="186"/>
      <c r="I18" s="186"/>
      <c r="J18" s="186"/>
      <c r="K18" s="186"/>
      <c r="L18" s="110"/>
    </row>
    <row r="19" spans="1:12">
      <c r="A19" s="104"/>
      <c r="B19" s="105" t="s">
        <v>204</v>
      </c>
      <c r="C19" s="182"/>
      <c r="D19" s="183"/>
      <c r="E19" s="184"/>
      <c r="F19" s="185"/>
      <c r="G19" s="185"/>
      <c r="H19" s="186"/>
      <c r="I19" s="186"/>
      <c r="J19" s="186"/>
      <c r="K19" s="186"/>
      <c r="L19" s="110"/>
    </row>
    <row r="20" spans="1:12">
      <c r="A20" s="104"/>
      <c r="B20" s="105" t="s">
        <v>205</v>
      </c>
      <c r="C20" s="182"/>
      <c r="D20" s="183"/>
      <c r="E20" s="184"/>
      <c r="F20" s="185"/>
      <c r="G20" s="185"/>
      <c r="H20" s="186"/>
      <c r="I20" s="186"/>
      <c r="J20" s="186"/>
      <c r="K20" s="186"/>
      <c r="L20" s="110"/>
    </row>
    <row r="21" spans="1:12">
      <c r="A21" s="104"/>
      <c r="B21" s="105"/>
      <c r="C21" s="182"/>
      <c r="D21" s="183"/>
      <c r="E21" s="184"/>
      <c r="F21" s="185"/>
      <c r="G21" s="185"/>
      <c r="H21" s="186"/>
      <c r="I21" s="186"/>
      <c r="J21" s="186"/>
      <c r="K21" s="186"/>
      <c r="L21" s="110"/>
    </row>
    <row r="22" spans="1:12">
      <c r="A22" s="104"/>
      <c r="B22" s="105"/>
      <c r="C22" s="197"/>
      <c r="D22" s="186"/>
      <c r="E22" s="198"/>
      <c r="F22" s="185"/>
      <c r="G22" s="185"/>
      <c r="H22" s="186"/>
      <c r="I22" s="186"/>
      <c r="J22" s="186"/>
      <c r="K22" s="186"/>
      <c r="L22" s="189"/>
    </row>
    <row r="23" spans="1:12">
      <c r="A23" s="104"/>
      <c r="B23" s="105"/>
      <c r="C23" s="197"/>
      <c r="D23" s="186"/>
      <c r="E23" s="198"/>
      <c r="F23" s="185"/>
      <c r="G23" s="185"/>
      <c r="H23" s="186"/>
      <c r="I23" s="186"/>
      <c r="J23" s="186"/>
      <c r="K23" s="186"/>
      <c r="L23" s="135"/>
    </row>
    <row r="24" spans="1:12">
      <c r="A24" s="104"/>
      <c r="B24" s="105"/>
      <c r="C24" s="197"/>
      <c r="D24" s="186"/>
      <c r="E24" s="198"/>
      <c r="F24" s="185"/>
      <c r="G24" s="185"/>
      <c r="H24" s="186"/>
      <c r="I24" s="186"/>
      <c r="J24" s="186"/>
      <c r="K24" s="186"/>
      <c r="L24" s="135"/>
    </row>
    <row r="25" spans="1:12">
      <c r="A25" s="104"/>
      <c r="B25" s="105"/>
      <c r="C25" s="197"/>
      <c r="D25" s="186"/>
      <c r="E25" s="198"/>
      <c r="F25" s="185"/>
      <c r="G25" s="185"/>
      <c r="H25" s="186"/>
      <c r="I25" s="186"/>
      <c r="J25" s="186"/>
      <c r="K25" s="186"/>
      <c r="L25" s="135"/>
    </row>
    <row r="26" spans="1:12">
      <c r="A26" s="104"/>
      <c r="B26" s="105"/>
      <c r="C26" s="199"/>
      <c r="D26" s="186"/>
      <c r="E26" s="200"/>
      <c r="F26" s="201"/>
      <c r="G26" s="201"/>
      <c r="H26" s="186"/>
      <c r="I26" s="186"/>
      <c r="J26" s="186"/>
      <c r="K26" s="186"/>
      <c r="L26" s="135"/>
    </row>
    <row r="27" spans="1:12">
      <c r="A27" s="104"/>
      <c r="B27" s="105"/>
      <c r="C27" s="199"/>
      <c r="D27" s="186"/>
      <c r="E27" s="200"/>
      <c r="F27" s="201"/>
      <c r="G27" s="201"/>
      <c r="H27" s="186"/>
      <c r="I27" s="186"/>
      <c r="J27" s="186"/>
      <c r="K27" s="186"/>
      <c r="L27" s="135"/>
    </row>
    <row r="28" spans="1:12">
      <c r="A28" s="104"/>
      <c r="B28" s="124"/>
      <c r="C28" s="202"/>
      <c r="D28" s="203"/>
      <c r="E28" s="198"/>
      <c r="F28" s="204"/>
      <c r="G28" s="204"/>
      <c r="H28" s="194"/>
      <c r="I28" s="194"/>
      <c r="J28" s="194"/>
      <c r="K28" s="194"/>
      <c r="L28" s="135"/>
    </row>
    <row r="29" spans="1:12" ht="15.75" thickBot="1">
      <c r="A29" s="104"/>
      <c r="B29" s="131"/>
      <c r="C29" s="205"/>
      <c r="D29" s="206"/>
      <c r="E29" s="203"/>
      <c r="F29" s="185"/>
      <c r="G29" s="185"/>
      <c r="H29" s="186"/>
      <c r="I29" s="186"/>
      <c r="J29" s="186"/>
      <c r="K29" s="186"/>
      <c r="L29" s="135"/>
    </row>
    <row r="30" spans="1:12" ht="24">
      <c r="A30" s="207"/>
      <c r="B30" s="208" t="s">
        <v>206</v>
      </c>
      <c r="C30" s="209"/>
      <c r="D30" s="210"/>
      <c r="E30" s="210"/>
      <c r="F30" s="210">
        <v>0</v>
      </c>
      <c r="G30" s="210"/>
      <c r="H30" s="210">
        <v>0</v>
      </c>
      <c r="I30" s="210">
        <v>0</v>
      </c>
      <c r="J30" s="210">
        <v>0</v>
      </c>
      <c r="K30" s="210">
        <v>0</v>
      </c>
      <c r="L30" s="211">
        <v>0</v>
      </c>
    </row>
    <row r="31" spans="1:12">
      <c r="A31" s="104"/>
      <c r="B31" s="131"/>
      <c r="C31" s="205"/>
      <c r="D31" s="205"/>
      <c r="E31" s="199"/>
      <c r="F31" s="197"/>
      <c r="G31" s="197"/>
      <c r="H31" s="212"/>
      <c r="I31" s="212"/>
      <c r="J31" s="212"/>
      <c r="K31" s="212"/>
      <c r="L31" s="138"/>
    </row>
    <row r="32" spans="1:12">
      <c r="A32" s="104"/>
      <c r="B32" s="124"/>
      <c r="C32" s="202"/>
      <c r="D32" s="203"/>
      <c r="E32" s="198"/>
      <c r="F32" s="204"/>
      <c r="G32" s="204"/>
      <c r="H32" s="194"/>
      <c r="I32" s="194"/>
      <c r="J32" s="194"/>
      <c r="K32" s="194"/>
      <c r="L32" s="135"/>
    </row>
    <row r="33" spans="1:12">
      <c r="A33" s="104"/>
      <c r="B33" s="131"/>
      <c r="C33" s="205"/>
      <c r="D33" s="205"/>
      <c r="E33" s="199"/>
      <c r="F33" s="197"/>
      <c r="G33" s="197"/>
      <c r="H33" s="212"/>
      <c r="I33" s="212"/>
      <c r="J33" s="212"/>
      <c r="K33" s="212"/>
      <c r="L33" s="138"/>
    </row>
    <row r="34" spans="1:12">
      <c r="A34" s="104"/>
      <c r="B34" s="131"/>
      <c r="C34" s="205"/>
      <c r="D34" s="205"/>
      <c r="E34" s="199"/>
      <c r="F34" s="197"/>
      <c r="G34" s="197"/>
      <c r="H34" s="212"/>
      <c r="I34" s="212"/>
      <c r="J34" s="212"/>
      <c r="K34" s="212"/>
      <c r="L34" s="138"/>
    </row>
    <row r="35" spans="1:12">
      <c r="A35" s="104"/>
      <c r="B35" s="131"/>
      <c r="C35" s="205"/>
      <c r="D35" s="205"/>
      <c r="E35" s="199"/>
      <c r="F35" s="197"/>
      <c r="G35" s="197"/>
      <c r="H35" s="212"/>
      <c r="I35" s="212"/>
      <c r="J35" s="212"/>
      <c r="K35" s="212"/>
      <c r="L35" s="138"/>
    </row>
    <row r="36" spans="1:12">
      <c r="A36" s="104"/>
      <c r="B36" s="131"/>
      <c r="C36" s="205"/>
      <c r="D36" s="205"/>
      <c r="E36" s="199"/>
      <c r="F36" s="197"/>
      <c r="G36" s="197"/>
      <c r="H36" s="212"/>
      <c r="I36" s="212"/>
      <c r="J36" s="212"/>
      <c r="K36" s="212"/>
      <c r="L36" s="138"/>
    </row>
    <row r="37" spans="1:12">
      <c r="A37" s="104"/>
      <c r="B37" s="124"/>
      <c r="C37" s="202"/>
      <c r="D37" s="203"/>
      <c r="E37" s="198"/>
      <c r="F37" s="204"/>
      <c r="G37" s="204"/>
      <c r="H37" s="194"/>
      <c r="I37" s="194"/>
      <c r="J37" s="194"/>
      <c r="K37" s="194"/>
      <c r="L37" s="135"/>
    </row>
    <row r="38" spans="1:12">
      <c r="A38" s="104"/>
      <c r="B38" s="124"/>
      <c r="C38" s="205"/>
      <c r="D38" s="205"/>
      <c r="E38" s="199"/>
      <c r="F38" s="197"/>
      <c r="G38" s="197"/>
      <c r="H38" s="212"/>
      <c r="I38" s="212"/>
      <c r="J38" s="212"/>
      <c r="K38" s="212"/>
      <c r="L38" s="138"/>
    </row>
    <row r="39" spans="1:12" ht="15.75" thickBot="1">
      <c r="A39" s="213" t="s">
        <v>171</v>
      </c>
      <c r="B39" s="213"/>
      <c r="C39" s="214"/>
      <c r="D39" s="213"/>
      <c r="E39" s="215"/>
      <c r="F39" s="216"/>
      <c r="G39" s="216"/>
      <c r="H39" s="217"/>
      <c r="I39" s="217"/>
      <c r="J39" s="217"/>
      <c r="K39" s="217"/>
      <c r="L39" s="153"/>
    </row>
  </sheetData>
  <mergeCells count="6">
    <mergeCell ref="A1:L1"/>
    <mergeCell ref="A2:L2"/>
    <mergeCell ref="A3:L3"/>
    <mergeCell ref="A4:L4"/>
    <mergeCell ref="A5:L5"/>
    <mergeCell ref="A6:B6"/>
  </mergeCell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73D0-5864-436B-8B88-EF0FA0B56608}">
  <dimension ref="A1:E62"/>
  <sheetViews>
    <sheetView topLeftCell="A34" workbookViewId="0">
      <selection activeCell="A55" sqref="A55:XFD55"/>
    </sheetView>
  </sheetViews>
  <sheetFormatPr baseColWidth="10" defaultRowHeight="15"/>
  <cols>
    <col min="1" max="1" width="1.140625" customWidth="1"/>
    <col min="2" max="2" width="63" customWidth="1"/>
    <col min="3" max="5" width="18.7109375" customWidth="1"/>
  </cols>
  <sheetData>
    <row r="1" spans="1:5">
      <c r="A1" s="218" t="s">
        <v>141</v>
      </c>
      <c r="B1" s="219"/>
      <c r="C1" s="219"/>
      <c r="D1" s="219"/>
      <c r="E1" s="220"/>
    </row>
    <row r="2" spans="1:5">
      <c r="A2" s="221" t="s">
        <v>207</v>
      </c>
      <c r="B2" s="222"/>
      <c r="C2" s="222"/>
      <c r="D2" s="222"/>
      <c r="E2" s="223"/>
    </row>
    <row r="3" spans="1:5">
      <c r="A3" s="221" t="s">
        <v>208</v>
      </c>
      <c r="B3" s="222"/>
      <c r="C3" s="222"/>
      <c r="D3" s="222"/>
      <c r="E3" s="223"/>
    </row>
    <row r="4" spans="1:5">
      <c r="A4" s="221" t="s">
        <v>209</v>
      </c>
      <c r="B4" s="222"/>
      <c r="C4" s="222"/>
      <c r="D4" s="222"/>
      <c r="E4" s="223"/>
    </row>
    <row r="5" spans="1:5" ht="15.75" thickBot="1">
      <c r="A5" s="221" t="s">
        <v>0</v>
      </c>
      <c r="B5" s="222" t="s">
        <v>0</v>
      </c>
      <c r="C5" s="222"/>
      <c r="D5" s="222"/>
      <c r="E5" s="223"/>
    </row>
    <row r="6" spans="1:5" ht="24.75" thickBot="1">
      <c r="A6" s="224" t="s">
        <v>210</v>
      </c>
      <c r="B6" s="225"/>
      <c r="C6" s="226" t="s">
        <v>211</v>
      </c>
      <c r="D6" s="226" t="s">
        <v>212</v>
      </c>
      <c r="E6" s="227" t="s">
        <v>213</v>
      </c>
    </row>
    <row r="7" spans="1:5" ht="15.75" thickBot="1">
      <c r="A7" s="228"/>
      <c r="B7" s="229" t="s">
        <v>214</v>
      </c>
      <c r="C7" s="230">
        <f>C8+C9+C10</f>
        <v>0</v>
      </c>
      <c r="D7" s="230">
        <f>D8+D9+D10</f>
        <v>0</v>
      </c>
      <c r="E7" s="230">
        <f>E8+E9+E10</f>
        <v>0</v>
      </c>
    </row>
    <row r="8" spans="1:5">
      <c r="A8" s="231" t="s">
        <v>215</v>
      </c>
      <c r="B8" s="232"/>
      <c r="C8" s="233">
        <v>0</v>
      </c>
      <c r="D8" s="233">
        <v>0</v>
      </c>
      <c r="E8" s="233">
        <v>0</v>
      </c>
    </row>
    <row r="9" spans="1:5">
      <c r="A9" s="234" t="s">
        <v>216</v>
      </c>
      <c r="B9" s="235"/>
      <c r="C9" s="236">
        <v>0</v>
      </c>
      <c r="D9" s="236">
        <v>0</v>
      </c>
      <c r="E9" s="236">
        <v>0</v>
      </c>
    </row>
    <row r="10" spans="1:5" ht="15.75" thickBot="1">
      <c r="A10" s="234" t="s">
        <v>217</v>
      </c>
      <c r="B10" s="235"/>
      <c r="C10" s="237"/>
      <c r="D10" s="237"/>
      <c r="E10" s="237"/>
    </row>
    <row r="11" spans="1:5" ht="15.75" thickBot="1">
      <c r="A11" s="238"/>
      <c r="B11" s="229" t="s">
        <v>218</v>
      </c>
      <c r="C11" s="230">
        <f>SUM(C12:C13)</f>
        <v>109193778</v>
      </c>
      <c r="D11" s="230">
        <f>SUM(D12:D13)</f>
        <v>79012152</v>
      </c>
      <c r="E11" s="230">
        <f>SUM(E12:E13)</f>
        <v>76291446</v>
      </c>
    </row>
    <row r="12" spans="1:5">
      <c r="A12" s="239" t="s">
        <v>219</v>
      </c>
      <c r="B12" s="240"/>
      <c r="C12" s="241">
        <v>109193778</v>
      </c>
      <c r="D12" s="241">
        <v>79012152</v>
      </c>
      <c r="E12" s="241">
        <v>76291446</v>
      </c>
    </row>
    <row r="13" spans="1:5" ht="15.75" thickBot="1">
      <c r="A13" s="242" t="s">
        <v>220</v>
      </c>
      <c r="B13" s="243"/>
      <c r="C13" s="236">
        <v>0</v>
      </c>
      <c r="D13" s="236">
        <v>0</v>
      </c>
      <c r="E13" s="236">
        <v>0</v>
      </c>
    </row>
    <row r="14" spans="1:5" ht="15.75" thickBot="1">
      <c r="A14" s="238"/>
      <c r="B14" s="229" t="s">
        <v>221</v>
      </c>
      <c r="C14" s="244">
        <f>+C15+C16</f>
        <v>0</v>
      </c>
      <c r="D14" s="244">
        <f>+D15+D16</f>
        <v>0</v>
      </c>
      <c r="E14" s="244">
        <f>+E15+E16</f>
        <v>0</v>
      </c>
    </row>
    <row r="15" spans="1:5">
      <c r="A15" s="239" t="s">
        <v>222</v>
      </c>
      <c r="B15" s="240"/>
      <c r="C15" s="245">
        <v>0</v>
      </c>
      <c r="D15" s="245">
        <v>0</v>
      </c>
      <c r="E15" s="245">
        <v>0</v>
      </c>
    </row>
    <row r="16" spans="1:5">
      <c r="A16" s="242" t="s">
        <v>223</v>
      </c>
      <c r="B16" s="243"/>
      <c r="C16" s="233">
        <v>0</v>
      </c>
      <c r="D16" s="233">
        <v>0</v>
      </c>
      <c r="E16" s="233">
        <v>0</v>
      </c>
    </row>
    <row r="17" spans="1:5" ht="15.75" thickBot="1">
      <c r="A17" s="246"/>
      <c r="B17" s="247"/>
      <c r="C17" s="237"/>
      <c r="D17" s="237"/>
      <c r="E17" s="237"/>
    </row>
    <row r="18" spans="1:5" ht="15.75" thickBot="1">
      <c r="A18" s="228"/>
      <c r="B18" s="229" t="s">
        <v>224</v>
      </c>
      <c r="C18" s="248">
        <f>+C7-C11+C14</f>
        <v>-109193778</v>
      </c>
      <c r="D18" s="248">
        <f>+D7-D11+D14</f>
        <v>-79012152</v>
      </c>
      <c r="E18" s="248">
        <f>+E7-E11+E14</f>
        <v>-76291446</v>
      </c>
    </row>
    <row r="19" spans="1:5" ht="15.75" thickBot="1">
      <c r="A19" s="228"/>
      <c r="B19" s="229" t="s">
        <v>225</v>
      </c>
      <c r="C19" s="248">
        <f>C18-C10</f>
        <v>-109193778</v>
      </c>
      <c r="D19" s="248">
        <f>D18-D10</f>
        <v>-79012152</v>
      </c>
      <c r="E19" s="248">
        <f>E18-E10</f>
        <v>-76291446</v>
      </c>
    </row>
    <row r="20" spans="1:5" ht="23.25" thickBot="1">
      <c r="A20" s="228"/>
      <c r="B20" s="229" t="s">
        <v>226</v>
      </c>
      <c r="C20" s="248">
        <f>C19-C14</f>
        <v>-109193778</v>
      </c>
      <c r="D20" s="248">
        <f>D19-D14</f>
        <v>-79012152</v>
      </c>
      <c r="E20" s="248">
        <f>E19-E14</f>
        <v>-76291446</v>
      </c>
    </row>
    <row r="21" spans="1:5" ht="15.75" thickBot="1">
      <c r="A21" s="249"/>
      <c r="B21" s="249"/>
      <c r="C21" s="250"/>
      <c r="D21" s="250"/>
      <c r="E21" s="250"/>
    </row>
    <row r="22" spans="1:5" ht="15.75" thickBot="1">
      <c r="A22" s="251" t="s">
        <v>227</v>
      </c>
      <c r="B22" s="252"/>
      <c r="C22" s="226" t="s">
        <v>228</v>
      </c>
      <c r="D22" s="226" t="s">
        <v>212</v>
      </c>
      <c r="E22" s="227" t="s">
        <v>229</v>
      </c>
    </row>
    <row r="23" spans="1:5">
      <c r="A23" s="253" t="s">
        <v>230</v>
      </c>
      <c r="B23" s="254"/>
      <c r="C23" s="233">
        <f>+C24+C25</f>
        <v>0</v>
      </c>
      <c r="D23" s="233">
        <f>+D24+D25</f>
        <v>0</v>
      </c>
      <c r="E23" s="233">
        <f>+E24+E25</f>
        <v>0</v>
      </c>
    </row>
    <row r="24" spans="1:5">
      <c r="A24" s="255"/>
      <c r="B24" s="256" t="s">
        <v>231</v>
      </c>
      <c r="C24" s="237">
        <v>0</v>
      </c>
      <c r="D24" s="237">
        <v>0</v>
      </c>
      <c r="E24" s="237">
        <v>0</v>
      </c>
    </row>
    <row r="25" spans="1:5" ht="15.75" thickBot="1">
      <c r="A25" s="257"/>
      <c r="B25" s="256" t="s">
        <v>232</v>
      </c>
      <c r="C25" s="258">
        <v>0</v>
      </c>
      <c r="D25" s="258">
        <v>0</v>
      </c>
      <c r="E25" s="258">
        <v>0</v>
      </c>
    </row>
    <row r="26" spans="1:5" ht="15.75" thickBot="1">
      <c r="A26" s="238"/>
      <c r="B26" s="229" t="s">
        <v>233</v>
      </c>
      <c r="C26" s="248">
        <f>C20+C23</f>
        <v>-109193778</v>
      </c>
      <c r="D26" s="248">
        <f>D20+D23</f>
        <v>-79012152</v>
      </c>
      <c r="E26" s="248">
        <f>E20+E23</f>
        <v>-76291446</v>
      </c>
    </row>
    <row r="27" spans="1:5" ht="15.75" thickBot="1">
      <c r="A27" s="249"/>
      <c r="B27" s="249"/>
      <c r="C27" s="250"/>
      <c r="D27" s="250"/>
      <c r="E27" s="250"/>
    </row>
    <row r="28" spans="1:5" ht="23.25" thickBot="1">
      <c r="A28" s="224" t="s">
        <v>227</v>
      </c>
      <c r="B28" s="225"/>
      <c r="C28" s="226" t="s">
        <v>234</v>
      </c>
      <c r="D28" s="226" t="s">
        <v>212</v>
      </c>
      <c r="E28" s="227" t="s">
        <v>213</v>
      </c>
    </row>
    <row r="29" spans="1:5">
      <c r="A29" s="253" t="s">
        <v>235</v>
      </c>
      <c r="B29" s="254"/>
      <c r="C29" s="233">
        <f>C30+C31</f>
        <v>0</v>
      </c>
      <c r="D29" s="233">
        <f>D30+D31</f>
        <v>0</v>
      </c>
      <c r="E29" s="233">
        <f>E30+E31</f>
        <v>0</v>
      </c>
    </row>
    <row r="30" spans="1:5">
      <c r="A30" s="255"/>
      <c r="B30" s="259" t="s">
        <v>236</v>
      </c>
      <c r="C30" s="260">
        <v>0</v>
      </c>
      <c r="D30" s="260">
        <v>0</v>
      </c>
      <c r="E30" s="237">
        <v>0</v>
      </c>
    </row>
    <row r="31" spans="1:5">
      <c r="A31" s="257"/>
      <c r="B31" s="259" t="s">
        <v>237</v>
      </c>
      <c r="C31" s="233">
        <v>0</v>
      </c>
      <c r="D31" s="233">
        <v>0</v>
      </c>
      <c r="E31" s="237">
        <v>0</v>
      </c>
    </row>
    <row r="32" spans="1:5">
      <c r="A32" s="261" t="s">
        <v>238</v>
      </c>
      <c r="B32" s="262"/>
      <c r="C32" s="233">
        <f>C33+C34</f>
        <v>0</v>
      </c>
      <c r="D32" s="236">
        <f>D33+D34</f>
        <v>0</v>
      </c>
      <c r="E32" s="236"/>
    </row>
    <row r="33" spans="1:5">
      <c r="A33" s="255"/>
      <c r="B33" s="256" t="s">
        <v>239</v>
      </c>
      <c r="C33" s="263"/>
      <c r="D33" s="263"/>
      <c r="E33" s="237"/>
    </row>
    <row r="34" spans="1:5" ht="15.75" thickBot="1">
      <c r="A34" s="257"/>
      <c r="B34" s="256" t="s">
        <v>240</v>
      </c>
      <c r="C34" s="237">
        <v>0</v>
      </c>
      <c r="D34" s="237">
        <v>0</v>
      </c>
      <c r="E34" s="237">
        <v>0</v>
      </c>
    </row>
    <row r="35" spans="1:5" ht="15.75" thickBot="1">
      <c r="A35" s="238"/>
      <c r="B35" s="229" t="s">
        <v>241</v>
      </c>
      <c r="C35" s="230">
        <f>+C29-C32</f>
        <v>0</v>
      </c>
      <c r="D35" s="230">
        <f>+D29-D32</f>
        <v>0</v>
      </c>
      <c r="E35" s="230">
        <f>+E29-E32</f>
        <v>0</v>
      </c>
    </row>
    <row r="36" spans="1:5" ht="15.75" thickBot="1"/>
    <row r="37" spans="1:5">
      <c r="A37" s="218"/>
      <c r="B37" s="219"/>
      <c r="C37" s="219"/>
      <c r="D37" s="219"/>
      <c r="E37" s="220"/>
    </row>
    <row r="38" spans="1:5" ht="15" customHeight="1">
      <c r="A38" s="221" t="s">
        <v>141</v>
      </c>
      <c r="B38" s="222"/>
      <c r="C38" s="222"/>
      <c r="D38" s="222"/>
      <c r="E38" s="223"/>
    </row>
    <row r="39" spans="1:5" ht="15" customHeight="1">
      <c r="A39" s="221" t="s">
        <v>207</v>
      </c>
      <c r="B39" s="222"/>
      <c r="C39" s="222"/>
      <c r="D39" s="222"/>
      <c r="E39" s="223"/>
    </row>
    <row r="40" spans="1:5" ht="15" customHeight="1">
      <c r="A40" s="221" t="s">
        <v>208</v>
      </c>
      <c r="B40" s="222"/>
      <c r="C40" s="222"/>
      <c r="D40" s="222"/>
      <c r="E40" s="223"/>
    </row>
    <row r="41" spans="1:5" ht="15" customHeight="1">
      <c r="A41" s="221" t="s">
        <v>209</v>
      </c>
      <c r="B41" s="222"/>
      <c r="C41" s="222"/>
      <c r="D41" s="222"/>
      <c r="E41" s="223"/>
    </row>
    <row r="42" spans="1:5" ht="15" customHeight="1">
      <c r="A42" s="221" t="s">
        <v>0</v>
      </c>
      <c r="B42" s="222" t="s">
        <v>0</v>
      </c>
      <c r="C42" s="222"/>
      <c r="D42" s="222"/>
      <c r="E42" s="223"/>
    </row>
    <row r="43" spans="1:5" ht="23.25" thickBot="1">
      <c r="A43" s="264" t="s">
        <v>227</v>
      </c>
      <c r="B43" s="265"/>
      <c r="C43" s="266" t="s">
        <v>234</v>
      </c>
      <c r="D43" s="266" t="s">
        <v>212</v>
      </c>
      <c r="E43" s="267" t="s">
        <v>213</v>
      </c>
    </row>
    <row r="44" spans="1:5">
      <c r="A44" s="231" t="s">
        <v>215</v>
      </c>
      <c r="B44" s="232"/>
      <c r="C44" s="233">
        <f>+C9</f>
        <v>0</v>
      </c>
      <c r="D44" s="233">
        <f>+D9</f>
        <v>0</v>
      </c>
      <c r="E44" s="233">
        <f>+E9</f>
        <v>0</v>
      </c>
    </row>
    <row r="45" spans="1:5" ht="23.25" customHeight="1">
      <c r="A45" s="234" t="s">
        <v>242</v>
      </c>
      <c r="B45" s="235"/>
      <c r="C45" s="236">
        <f>C46-C47</f>
        <v>0</v>
      </c>
      <c r="D45" s="236">
        <f>D46-D47</f>
        <v>0</v>
      </c>
      <c r="E45" s="236">
        <f>E46-E47</f>
        <v>0</v>
      </c>
    </row>
    <row r="46" spans="1:5">
      <c r="A46" s="255"/>
      <c r="B46" s="259" t="s">
        <v>236</v>
      </c>
      <c r="C46" s="260">
        <f>+C31</f>
        <v>0</v>
      </c>
      <c r="D46" s="260">
        <f>+D31</f>
        <v>0</v>
      </c>
      <c r="E46" s="260">
        <f>+E31</f>
        <v>0</v>
      </c>
    </row>
    <row r="47" spans="1:5" ht="15.75" thickBot="1">
      <c r="A47" s="255"/>
      <c r="B47" s="259" t="s">
        <v>239</v>
      </c>
      <c r="C47" s="233">
        <f>+C34</f>
        <v>0</v>
      </c>
      <c r="D47" s="233">
        <f>+D34</f>
        <v>0</v>
      </c>
      <c r="E47" s="233">
        <f>+E34</f>
        <v>0</v>
      </c>
    </row>
    <row r="48" spans="1:5" ht="22.5" customHeight="1" thickBot="1">
      <c r="A48" s="238"/>
      <c r="B48" s="229" t="s">
        <v>243</v>
      </c>
      <c r="C48" s="258">
        <f>+C13</f>
        <v>0</v>
      </c>
      <c r="D48" s="244">
        <f>+D13</f>
        <v>0</v>
      </c>
      <c r="E48" s="244">
        <f>+E13</f>
        <v>0</v>
      </c>
    </row>
    <row r="49" spans="1:5" ht="15.75" thickBot="1">
      <c r="A49" s="238"/>
      <c r="B49" s="229" t="s">
        <v>244</v>
      </c>
      <c r="C49" s="244">
        <v>0</v>
      </c>
      <c r="D49" s="244">
        <v>0</v>
      </c>
      <c r="E49" s="244">
        <v>0</v>
      </c>
    </row>
    <row r="50" spans="1:5" ht="21.75" customHeight="1" thickBot="1">
      <c r="A50" s="228"/>
      <c r="B50" s="229" t="s">
        <v>245</v>
      </c>
      <c r="C50" s="248">
        <f>C44+C45-C13+C49</f>
        <v>0</v>
      </c>
      <c r="D50" s="248">
        <f>D44+D45-D13+D49</f>
        <v>0</v>
      </c>
      <c r="E50" s="248">
        <f>E44+E45-E13+E49</f>
        <v>0</v>
      </c>
    </row>
    <row r="51" spans="1:5" ht="23.25" thickBot="1">
      <c r="A51" s="228"/>
      <c r="B51" s="229" t="s">
        <v>246</v>
      </c>
      <c r="C51" s="248">
        <f>C50-C45</f>
        <v>0</v>
      </c>
      <c r="D51" s="248">
        <f>D50-D45</f>
        <v>0</v>
      </c>
      <c r="E51" s="248">
        <f>E50-E45</f>
        <v>0</v>
      </c>
    </row>
    <row r="52" spans="1:5" ht="15.75" thickBot="1">
      <c r="A52" s="249"/>
      <c r="B52" s="249"/>
      <c r="C52" s="250"/>
      <c r="D52" s="250"/>
      <c r="E52" s="250"/>
    </row>
    <row r="53" spans="1:5" ht="23.25" thickBot="1">
      <c r="A53" s="251" t="s">
        <v>227</v>
      </c>
      <c r="B53" s="252"/>
      <c r="C53" s="226" t="s">
        <v>234</v>
      </c>
      <c r="D53" s="226" t="s">
        <v>212</v>
      </c>
      <c r="E53" s="227" t="s">
        <v>213</v>
      </c>
    </row>
    <row r="54" spans="1:5" ht="15.75" thickBot="1">
      <c r="A54" s="231" t="s">
        <v>247</v>
      </c>
      <c r="B54" s="232"/>
      <c r="C54" s="233">
        <f>+C10</f>
        <v>0</v>
      </c>
      <c r="D54" s="233">
        <f>+D10</f>
        <v>0</v>
      </c>
      <c r="E54" s="233">
        <f>+E10</f>
        <v>0</v>
      </c>
    </row>
    <row r="55" spans="1:5" ht="21" customHeight="1" thickBot="1">
      <c r="A55" s="234" t="s">
        <v>248</v>
      </c>
      <c r="B55" s="235"/>
      <c r="C55" s="244">
        <f>C56-C57</f>
        <v>0</v>
      </c>
      <c r="D55" s="244">
        <f>D56-D57</f>
        <v>0</v>
      </c>
      <c r="E55" s="244">
        <f>E56-E57</f>
        <v>0</v>
      </c>
    </row>
    <row r="56" spans="1:5">
      <c r="A56" s="255"/>
      <c r="B56" s="256" t="s">
        <v>237</v>
      </c>
      <c r="C56" s="268">
        <f>C32</f>
        <v>0</v>
      </c>
      <c r="D56" s="268">
        <f>D32</f>
        <v>0</v>
      </c>
      <c r="E56" s="268">
        <f>E32</f>
        <v>0</v>
      </c>
    </row>
    <row r="57" spans="1:5" ht="15.75" thickBot="1">
      <c r="A57" s="255"/>
      <c r="B57" s="256" t="s">
        <v>249</v>
      </c>
      <c r="C57" s="237">
        <f>C35</f>
        <v>0</v>
      </c>
      <c r="D57" s="237">
        <f>D35</f>
        <v>0</v>
      </c>
      <c r="E57" s="237">
        <f>E35</f>
        <v>0</v>
      </c>
    </row>
    <row r="58" spans="1:5" ht="15.75" thickBot="1">
      <c r="A58" s="238"/>
      <c r="B58" s="229" t="s">
        <v>250</v>
      </c>
      <c r="C58" s="244">
        <f>C14</f>
        <v>0</v>
      </c>
      <c r="D58" s="244">
        <f>D14</f>
        <v>0</v>
      </c>
      <c r="E58" s="244">
        <f>E14</f>
        <v>0</v>
      </c>
    </row>
    <row r="59" spans="1:5" ht="23.25" thickBot="1">
      <c r="A59" s="238"/>
      <c r="B59" s="229" t="s">
        <v>251</v>
      </c>
      <c r="C59" s="269">
        <v>0</v>
      </c>
      <c r="D59" s="244">
        <v>0</v>
      </c>
      <c r="E59" s="244">
        <v>0</v>
      </c>
    </row>
    <row r="60" spans="1:5" ht="23.25" thickBot="1">
      <c r="A60" s="228"/>
      <c r="B60" s="229" t="s">
        <v>252</v>
      </c>
      <c r="C60" s="244">
        <f>C54+C55-C58+C59</f>
        <v>0</v>
      </c>
      <c r="D60" s="244">
        <f>D54+D55-D58+D59</f>
        <v>0</v>
      </c>
      <c r="E60" s="244">
        <f>E54+E55-E58+E59</f>
        <v>0</v>
      </c>
    </row>
    <row r="61" spans="1:5" ht="23.25" thickBot="1">
      <c r="A61" s="228"/>
      <c r="B61" s="229" t="s">
        <v>253</v>
      </c>
      <c r="C61" s="244">
        <f>C60-C55</f>
        <v>0</v>
      </c>
      <c r="D61" s="244">
        <f>D60-D55</f>
        <v>0</v>
      </c>
      <c r="E61" s="244">
        <f>E60-E55</f>
        <v>0</v>
      </c>
    </row>
    <row r="62" spans="1:5">
      <c r="A62" s="249"/>
      <c r="B62" s="270"/>
      <c r="C62" s="270"/>
      <c r="D62" s="270"/>
      <c r="E62" s="270"/>
    </row>
  </sheetData>
  <mergeCells count="31">
    <mergeCell ref="B62:E62"/>
    <mergeCell ref="A43:B43"/>
    <mergeCell ref="A44:B44"/>
    <mergeCell ref="A45:B45"/>
    <mergeCell ref="A53:B53"/>
    <mergeCell ref="A54:B54"/>
    <mergeCell ref="A55:B55"/>
    <mergeCell ref="A37:E37"/>
    <mergeCell ref="A38:E38"/>
    <mergeCell ref="A39:E39"/>
    <mergeCell ref="A40:E40"/>
    <mergeCell ref="A41:E41"/>
    <mergeCell ref="A42:E42"/>
    <mergeCell ref="A16:B16"/>
    <mergeCell ref="A22:B22"/>
    <mergeCell ref="A23:B23"/>
    <mergeCell ref="A28:B28"/>
    <mergeCell ref="A29:B29"/>
    <mergeCell ref="A32:B32"/>
    <mergeCell ref="A8:B8"/>
    <mergeCell ref="A9:B9"/>
    <mergeCell ref="A10:B10"/>
    <mergeCell ref="A12:B12"/>
    <mergeCell ref="A13:B13"/>
    <mergeCell ref="A15:B15"/>
    <mergeCell ref="A1:E1"/>
    <mergeCell ref="A2:E2"/>
    <mergeCell ref="A3:E3"/>
    <mergeCell ref="A4:E4"/>
    <mergeCell ref="A5:E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FDAF-A839-492C-B978-C1E1F0A7C179}">
  <dimension ref="A1:I44"/>
  <sheetViews>
    <sheetView topLeftCell="A13" workbookViewId="0">
      <selection sqref="A1:I44"/>
    </sheetView>
  </sheetViews>
  <sheetFormatPr baseColWidth="10" defaultRowHeight="15"/>
  <cols>
    <col min="1" max="1" width="3.7109375" customWidth="1"/>
    <col min="2" max="2" width="30.7109375" customWidth="1"/>
    <col min="3" max="3" width="27.42578125" customWidth="1"/>
    <col min="4" max="9" width="15.7109375" customWidth="1"/>
  </cols>
  <sheetData>
    <row r="1" spans="1:9">
      <c r="A1" s="271" t="s">
        <v>141</v>
      </c>
      <c r="B1" s="272"/>
      <c r="C1" s="272"/>
      <c r="D1" s="272"/>
      <c r="E1" s="272"/>
      <c r="F1" s="272"/>
      <c r="G1" s="272"/>
      <c r="H1" s="272"/>
      <c r="I1" s="273"/>
    </row>
    <row r="2" spans="1:9">
      <c r="A2" s="274" t="s">
        <v>254</v>
      </c>
      <c r="B2" s="222"/>
      <c r="C2" s="222"/>
      <c r="D2" s="222"/>
      <c r="E2" s="222"/>
      <c r="F2" s="222"/>
      <c r="G2" s="222"/>
      <c r="H2" s="222"/>
      <c r="I2" s="275"/>
    </row>
    <row r="3" spans="1:9">
      <c r="A3" s="274" t="s">
        <v>255</v>
      </c>
      <c r="B3" s="222"/>
      <c r="C3" s="222"/>
      <c r="D3" s="222"/>
      <c r="E3" s="222"/>
      <c r="F3" s="222"/>
      <c r="G3" s="222"/>
      <c r="H3" s="222"/>
      <c r="I3" s="275"/>
    </row>
    <row r="4" spans="1:9" ht="15.75" thickBot="1">
      <c r="A4" s="276" t="s">
        <v>145</v>
      </c>
      <c r="B4" s="277"/>
      <c r="C4" s="277"/>
      <c r="D4" s="277"/>
      <c r="E4" s="277"/>
      <c r="F4" s="277"/>
      <c r="G4" s="277"/>
      <c r="H4" s="277"/>
      <c r="I4" s="278"/>
    </row>
    <row r="5" spans="1:9">
      <c r="A5" s="279"/>
      <c r="B5" s="279"/>
      <c r="C5" s="279"/>
      <c r="D5" s="249"/>
      <c r="E5" s="280"/>
      <c r="F5" s="280"/>
      <c r="G5" s="280"/>
      <c r="H5" s="280"/>
      <c r="I5" s="280"/>
    </row>
    <row r="6" spans="1:9">
      <c r="A6" s="281" t="s">
        <v>210</v>
      </c>
      <c r="B6" s="281"/>
      <c r="C6" s="281"/>
      <c r="D6" s="281" t="s">
        <v>256</v>
      </c>
      <c r="E6" s="281"/>
      <c r="F6" s="281"/>
      <c r="G6" s="281"/>
      <c r="H6" s="281"/>
      <c r="I6" s="282" t="s">
        <v>257</v>
      </c>
    </row>
    <row r="7" spans="1:9" ht="23.25">
      <c r="A7" s="281"/>
      <c r="B7" s="281"/>
      <c r="C7" s="281"/>
      <c r="D7" s="283" t="s">
        <v>258</v>
      </c>
      <c r="E7" s="284" t="s">
        <v>259</v>
      </c>
      <c r="F7" s="283" t="s">
        <v>260</v>
      </c>
      <c r="G7" s="283" t="s">
        <v>212</v>
      </c>
      <c r="H7" s="283" t="s">
        <v>261</v>
      </c>
      <c r="I7" s="282"/>
    </row>
    <row r="8" spans="1:9">
      <c r="A8" s="281"/>
      <c r="B8" s="281"/>
      <c r="C8" s="281"/>
      <c r="D8" s="283" t="s">
        <v>262</v>
      </c>
      <c r="E8" s="283" t="s">
        <v>263</v>
      </c>
      <c r="F8" s="283" t="s">
        <v>264</v>
      </c>
      <c r="G8" s="283" t="s">
        <v>265</v>
      </c>
      <c r="H8" s="283" t="s">
        <v>266</v>
      </c>
      <c r="I8" s="283" t="s">
        <v>267</v>
      </c>
    </row>
    <row r="9" spans="1:9">
      <c r="A9" s="285" t="s">
        <v>268</v>
      </c>
      <c r="B9" s="286"/>
      <c r="C9" s="287"/>
      <c r="D9" s="288"/>
      <c r="E9" s="289"/>
      <c r="F9" s="289"/>
      <c r="G9" s="289"/>
      <c r="H9" s="289"/>
      <c r="I9" s="289"/>
    </row>
    <row r="10" spans="1:9">
      <c r="A10" s="290" t="s">
        <v>269</v>
      </c>
      <c r="B10" s="291"/>
      <c r="C10" s="292"/>
      <c r="D10" s="293">
        <v>0</v>
      </c>
      <c r="E10" s="293">
        <v>0</v>
      </c>
      <c r="F10" s="293">
        <v>0</v>
      </c>
      <c r="G10" s="293">
        <v>0</v>
      </c>
      <c r="H10" s="293">
        <v>0</v>
      </c>
      <c r="I10" s="293">
        <v>0</v>
      </c>
    </row>
    <row r="11" spans="1:9">
      <c r="A11" s="290" t="s">
        <v>270</v>
      </c>
      <c r="B11" s="291"/>
      <c r="C11" s="292"/>
      <c r="D11" s="293">
        <v>0</v>
      </c>
      <c r="E11" s="293">
        <v>0</v>
      </c>
      <c r="F11" s="293">
        <v>0</v>
      </c>
      <c r="G11" s="293">
        <v>0</v>
      </c>
      <c r="H11" s="293">
        <v>0</v>
      </c>
      <c r="I11" s="293">
        <v>0</v>
      </c>
    </row>
    <row r="12" spans="1:9">
      <c r="A12" s="290" t="s">
        <v>271</v>
      </c>
      <c r="B12" s="291"/>
      <c r="C12" s="292"/>
      <c r="D12" s="293">
        <v>0</v>
      </c>
      <c r="E12" s="293">
        <v>0</v>
      </c>
      <c r="F12" s="293">
        <v>0</v>
      </c>
      <c r="G12" s="293">
        <v>0</v>
      </c>
      <c r="H12" s="293">
        <v>0</v>
      </c>
      <c r="I12" s="293">
        <v>0</v>
      </c>
    </row>
    <row r="13" spans="1:9">
      <c r="A13" s="290" t="s">
        <v>272</v>
      </c>
      <c r="B13" s="291"/>
      <c r="C13" s="292"/>
      <c r="D13" s="293">
        <v>0</v>
      </c>
      <c r="E13" s="293">
        <v>0</v>
      </c>
      <c r="F13" s="293">
        <v>0</v>
      </c>
      <c r="G13" s="293">
        <v>0</v>
      </c>
      <c r="H13" s="293">
        <v>0</v>
      </c>
      <c r="I13" s="293">
        <v>0</v>
      </c>
    </row>
    <row r="14" spans="1:9">
      <c r="A14" s="290" t="s">
        <v>273</v>
      </c>
      <c r="B14" s="291"/>
      <c r="C14" s="292"/>
      <c r="D14" s="293">
        <v>0</v>
      </c>
      <c r="E14" s="293">
        <v>0</v>
      </c>
      <c r="F14" s="293">
        <v>0</v>
      </c>
      <c r="G14" s="293">
        <v>0</v>
      </c>
      <c r="H14" s="293">
        <v>0</v>
      </c>
      <c r="I14" s="293">
        <v>0</v>
      </c>
    </row>
    <row r="15" spans="1:9">
      <c r="A15" s="290" t="s">
        <v>274</v>
      </c>
      <c r="B15" s="291"/>
      <c r="C15" s="292"/>
      <c r="D15" s="293">
        <v>0</v>
      </c>
      <c r="E15" s="293">
        <v>0</v>
      </c>
      <c r="F15" s="293">
        <v>0</v>
      </c>
      <c r="G15" s="293">
        <v>0</v>
      </c>
      <c r="H15" s="293">
        <v>0</v>
      </c>
      <c r="I15" s="293">
        <v>0</v>
      </c>
    </row>
    <row r="16" spans="1:9">
      <c r="A16" s="294" t="s">
        <v>275</v>
      </c>
      <c r="B16" s="295"/>
      <c r="C16" s="296"/>
      <c r="D16" s="293">
        <v>12084199</v>
      </c>
      <c r="E16" s="293">
        <v>2113449</v>
      </c>
      <c r="F16" s="293">
        <f>D16+E16</f>
        <v>14197648</v>
      </c>
      <c r="G16" s="293">
        <v>14197648</v>
      </c>
      <c r="H16" s="293">
        <v>14049742</v>
      </c>
      <c r="I16" s="293">
        <f>H16-D16</f>
        <v>1965543</v>
      </c>
    </row>
    <row r="17" spans="1:9">
      <c r="A17" s="290" t="s">
        <v>276</v>
      </c>
      <c r="B17" s="291"/>
      <c r="C17" s="292"/>
      <c r="D17" s="293">
        <f>D18+D19+D20+D21+D22+D23+D24+D25+D26+D27+D28</f>
        <v>0</v>
      </c>
      <c r="E17" s="293">
        <f t="shared" ref="E17:I17" si="0">E18+E19+E20+E21+E22+E23+E24+E25+E26+E27+E28</f>
        <v>0</v>
      </c>
      <c r="F17" s="293">
        <f t="shared" si="0"/>
        <v>0</v>
      </c>
      <c r="G17" s="293">
        <f t="shared" si="0"/>
        <v>0</v>
      </c>
      <c r="H17" s="293">
        <f t="shared" si="0"/>
        <v>0</v>
      </c>
      <c r="I17" s="293">
        <f t="shared" si="0"/>
        <v>0</v>
      </c>
    </row>
    <row r="18" spans="1:9">
      <c r="A18" s="297"/>
      <c r="B18" s="298" t="s">
        <v>277</v>
      </c>
      <c r="C18" s="299"/>
      <c r="D18" s="300">
        <v>0</v>
      </c>
      <c r="E18" s="300">
        <v>0</v>
      </c>
      <c r="F18" s="300">
        <v>0</v>
      </c>
      <c r="G18" s="300">
        <v>0</v>
      </c>
      <c r="H18" s="300">
        <v>0</v>
      </c>
      <c r="I18" s="300">
        <v>0</v>
      </c>
    </row>
    <row r="19" spans="1:9">
      <c r="A19" s="297"/>
      <c r="B19" s="298" t="s">
        <v>278</v>
      </c>
      <c r="C19" s="299"/>
      <c r="D19" s="300">
        <v>0</v>
      </c>
      <c r="E19" s="300">
        <v>0</v>
      </c>
      <c r="F19" s="300">
        <v>0</v>
      </c>
      <c r="G19" s="300">
        <v>0</v>
      </c>
      <c r="H19" s="300">
        <v>0</v>
      </c>
      <c r="I19" s="300">
        <v>0</v>
      </c>
    </row>
    <row r="20" spans="1:9">
      <c r="A20" s="297"/>
      <c r="B20" s="298" t="s">
        <v>279</v>
      </c>
      <c r="C20" s="299"/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</row>
    <row r="21" spans="1:9">
      <c r="A21" s="297"/>
      <c r="B21" s="298" t="s">
        <v>280</v>
      </c>
      <c r="C21" s="299"/>
      <c r="D21" s="300">
        <v>0</v>
      </c>
      <c r="E21" s="300">
        <v>0</v>
      </c>
      <c r="F21" s="300">
        <v>0</v>
      </c>
      <c r="G21" s="300">
        <v>0</v>
      </c>
      <c r="H21" s="300">
        <v>0</v>
      </c>
      <c r="I21" s="300">
        <v>0</v>
      </c>
    </row>
    <row r="22" spans="1:9">
      <c r="A22" s="297"/>
      <c r="B22" s="298" t="s">
        <v>281</v>
      </c>
      <c r="C22" s="299"/>
      <c r="D22" s="300">
        <v>0</v>
      </c>
      <c r="E22" s="300">
        <v>0</v>
      </c>
      <c r="F22" s="300">
        <v>0</v>
      </c>
      <c r="G22" s="300">
        <v>0</v>
      </c>
      <c r="H22" s="300">
        <v>0</v>
      </c>
      <c r="I22" s="300">
        <v>0</v>
      </c>
    </row>
    <row r="23" spans="1:9">
      <c r="A23" s="297"/>
      <c r="B23" s="298" t="s">
        <v>282</v>
      </c>
      <c r="C23" s="299"/>
      <c r="D23" s="300">
        <v>0</v>
      </c>
      <c r="E23" s="300">
        <v>0</v>
      </c>
      <c r="F23" s="300">
        <v>0</v>
      </c>
      <c r="G23" s="300">
        <v>0</v>
      </c>
      <c r="H23" s="300">
        <v>0</v>
      </c>
      <c r="I23" s="300">
        <v>0</v>
      </c>
    </row>
    <row r="24" spans="1:9">
      <c r="A24" s="297"/>
      <c r="B24" s="298" t="s">
        <v>283</v>
      </c>
      <c r="C24" s="299"/>
      <c r="D24" s="300">
        <v>0</v>
      </c>
      <c r="E24" s="300">
        <v>0</v>
      </c>
      <c r="F24" s="300">
        <v>0</v>
      </c>
      <c r="G24" s="300">
        <v>0</v>
      </c>
      <c r="H24" s="300">
        <v>0</v>
      </c>
      <c r="I24" s="300">
        <v>0</v>
      </c>
    </row>
    <row r="25" spans="1:9">
      <c r="A25" s="297"/>
      <c r="B25" s="298" t="s">
        <v>284</v>
      </c>
      <c r="C25" s="299"/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</row>
    <row r="26" spans="1:9">
      <c r="A26" s="297"/>
      <c r="B26" s="298" t="s">
        <v>285</v>
      </c>
      <c r="C26" s="299"/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</row>
    <row r="27" spans="1:9">
      <c r="A27" s="297"/>
      <c r="B27" s="298" t="s">
        <v>286</v>
      </c>
      <c r="C27" s="299"/>
      <c r="D27" s="300">
        <v>0</v>
      </c>
      <c r="E27" s="300">
        <v>0</v>
      </c>
      <c r="F27" s="300">
        <v>0</v>
      </c>
      <c r="G27" s="300">
        <v>0</v>
      </c>
      <c r="H27" s="300">
        <v>0</v>
      </c>
      <c r="I27" s="300">
        <v>0</v>
      </c>
    </row>
    <row r="28" spans="1:9">
      <c r="A28" s="297"/>
      <c r="B28" s="298" t="s">
        <v>287</v>
      </c>
      <c r="C28" s="299"/>
      <c r="D28" s="300">
        <v>0</v>
      </c>
      <c r="E28" s="300">
        <v>0</v>
      </c>
      <c r="F28" s="300">
        <v>0</v>
      </c>
      <c r="G28" s="300">
        <v>0</v>
      </c>
      <c r="H28" s="300">
        <v>0</v>
      </c>
      <c r="I28" s="300">
        <v>0</v>
      </c>
    </row>
    <row r="29" spans="1:9">
      <c r="A29" s="290" t="s">
        <v>288</v>
      </c>
      <c r="B29" s="291"/>
      <c r="C29" s="292"/>
      <c r="D29" s="293">
        <f>D30+D31+D32+D33+D34</f>
        <v>0</v>
      </c>
      <c r="E29" s="293">
        <f t="shared" ref="E29:I29" si="1">E30+E31+E32+E33+E34</f>
        <v>0</v>
      </c>
      <c r="F29" s="293">
        <f t="shared" si="1"/>
        <v>0</v>
      </c>
      <c r="G29" s="293">
        <f t="shared" si="1"/>
        <v>0</v>
      </c>
      <c r="H29" s="293">
        <f t="shared" si="1"/>
        <v>0</v>
      </c>
      <c r="I29" s="293">
        <f t="shared" si="1"/>
        <v>0</v>
      </c>
    </row>
    <row r="30" spans="1:9">
      <c r="A30" s="301" t="s">
        <v>289</v>
      </c>
      <c r="B30" s="298"/>
      <c r="C30" s="299"/>
      <c r="D30" s="300">
        <v>0</v>
      </c>
      <c r="E30" s="300">
        <v>0</v>
      </c>
      <c r="F30" s="300">
        <v>0</v>
      </c>
      <c r="G30" s="300">
        <v>0</v>
      </c>
      <c r="H30" s="300">
        <v>0</v>
      </c>
      <c r="I30" s="300">
        <v>0</v>
      </c>
    </row>
    <row r="31" spans="1:9">
      <c r="A31" s="301" t="s">
        <v>290</v>
      </c>
      <c r="B31" s="298"/>
      <c r="C31" s="299"/>
      <c r="D31" s="300">
        <v>0</v>
      </c>
      <c r="E31" s="300">
        <v>0</v>
      </c>
      <c r="F31" s="300">
        <v>0</v>
      </c>
      <c r="G31" s="300">
        <v>0</v>
      </c>
      <c r="H31" s="300">
        <v>0</v>
      </c>
      <c r="I31" s="300">
        <v>0</v>
      </c>
    </row>
    <row r="32" spans="1:9">
      <c r="A32" s="301" t="s">
        <v>291</v>
      </c>
      <c r="B32" s="298"/>
      <c r="C32" s="299"/>
      <c r="D32" s="300">
        <v>0</v>
      </c>
      <c r="E32" s="300">
        <v>0</v>
      </c>
      <c r="F32" s="300">
        <v>0</v>
      </c>
      <c r="G32" s="300">
        <v>0</v>
      </c>
      <c r="H32" s="300">
        <v>0</v>
      </c>
      <c r="I32" s="300">
        <v>0</v>
      </c>
    </row>
    <row r="33" spans="1:9">
      <c r="A33" s="301" t="s">
        <v>292</v>
      </c>
      <c r="B33" s="298"/>
      <c r="C33" s="299"/>
      <c r="D33" s="300">
        <v>0</v>
      </c>
      <c r="E33" s="300">
        <v>0</v>
      </c>
      <c r="F33" s="300">
        <v>0</v>
      </c>
      <c r="G33" s="300">
        <v>0</v>
      </c>
      <c r="H33" s="300">
        <v>0</v>
      </c>
      <c r="I33" s="300">
        <v>0</v>
      </c>
    </row>
    <row r="34" spans="1:9">
      <c r="A34" s="301" t="s">
        <v>293</v>
      </c>
      <c r="B34" s="298"/>
      <c r="C34" s="299"/>
      <c r="D34" s="300">
        <v>0</v>
      </c>
      <c r="E34" s="300">
        <v>0</v>
      </c>
      <c r="F34" s="300">
        <v>0</v>
      </c>
      <c r="G34" s="300">
        <v>0</v>
      </c>
      <c r="H34" s="300">
        <v>0</v>
      </c>
      <c r="I34" s="300">
        <v>0</v>
      </c>
    </row>
    <row r="35" spans="1:9">
      <c r="A35" s="290" t="s">
        <v>294</v>
      </c>
      <c r="B35" s="291"/>
      <c r="C35" s="292"/>
      <c r="D35" s="293">
        <v>97109579</v>
      </c>
      <c r="E35" s="293">
        <v>3841336</v>
      </c>
      <c r="F35" s="293">
        <f>D35+E35</f>
        <v>100950915</v>
      </c>
      <c r="G35" s="293">
        <v>100742259</v>
      </c>
      <c r="H35" s="293">
        <v>71695027</v>
      </c>
      <c r="I35" s="302">
        <f>H35-D35</f>
        <v>-25414552</v>
      </c>
    </row>
    <row r="36" spans="1:9">
      <c r="A36" s="290" t="s">
        <v>295</v>
      </c>
      <c r="B36" s="291"/>
      <c r="C36" s="292"/>
      <c r="D36" s="293">
        <f>D37</f>
        <v>0</v>
      </c>
      <c r="E36" s="293">
        <f t="shared" ref="E36:I36" si="2">E37</f>
        <v>0</v>
      </c>
      <c r="F36" s="293">
        <f t="shared" si="2"/>
        <v>0</v>
      </c>
      <c r="G36" s="293">
        <f t="shared" si="2"/>
        <v>0</v>
      </c>
      <c r="H36" s="293">
        <f t="shared" si="2"/>
        <v>0</v>
      </c>
      <c r="I36" s="293">
        <f t="shared" si="2"/>
        <v>0</v>
      </c>
    </row>
    <row r="37" spans="1:9">
      <c r="A37" s="303"/>
      <c r="B37" s="298" t="s">
        <v>296</v>
      </c>
      <c r="C37" s="299"/>
      <c r="D37" s="300">
        <v>0</v>
      </c>
      <c r="E37" s="300">
        <v>0</v>
      </c>
      <c r="F37" s="300">
        <v>0</v>
      </c>
      <c r="G37" s="300">
        <v>0</v>
      </c>
      <c r="H37" s="300">
        <v>0</v>
      </c>
      <c r="I37" s="300">
        <v>0</v>
      </c>
    </row>
    <row r="38" spans="1:9">
      <c r="A38" s="290" t="s">
        <v>297</v>
      </c>
      <c r="B38" s="291"/>
      <c r="C38" s="292"/>
      <c r="D38" s="293">
        <f>D39+D40</f>
        <v>0</v>
      </c>
      <c r="E38" s="293">
        <f t="shared" ref="E38:I38" si="3">E39+E40</f>
        <v>0</v>
      </c>
      <c r="F38" s="293">
        <f t="shared" si="3"/>
        <v>0</v>
      </c>
      <c r="G38" s="293">
        <f t="shared" si="3"/>
        <v>0</v>
      </c>
      <c r="H38" s="293">
        <f t="shared" si="3"/>
        <v>0</v>
      </c>
      <c r="I38" s="293">
        <f t="shared" si="3"/>
        <v>0</v>
      </c>
    </row>
    <row r="39" spans="1:9">
      <c r="A39" s="301" t="s">
        <v>298</v>
      </c>
      <c r="B39" s="298"/>
      <c r="C39" s="299"/>
      <c r="D39" s="300">
        <v>0</v>
      </c>
      <c r="E39" s="300">
        <v>0</v>
      </c>
      <c r="F39" s="300">
        <v>0</v>
      </c>
      <c r="G39" s="300">
        <v>0</v>
      </c>
      <c r="H39" s="300">
        <v>0</v>
      </c>
      <c r="I39" s="300">
        <v>0</v>
      </c>
    </row>
    <row r="40" spans="1:9">
      <c r="A40" s="301" t="s">
        <v>299</v>
      </c>
      <c r="B40" s="298"/>
      <c r="C40" s="299"/>
      <c r="D40" s="300">
        <v>0</v>
      </c>
      <c r="E40" s="300">
        <v>0</v>
      </c>
      <c r="F40" s="300">
        <v>0</v>
      </c>
      <c r="G40" s="300">
        <v>0</v>
      </c>
      <c r="H40" s="300">
        <v>0</v>
      </c>
      <c r="I40" s="300">
        <v>0</v>
      </c>
    </row>
    <row r="41" spans="1:9">
      <c r="A41" s="303"/>
      <c r="B41" s="304"/>
      <c r="C41" s="305"/>
      <c r="D41" s="293"/>
      <c r="E41" s="293"/>
      <c r="F41" s="293"/>
      <c r="G41" s="293"/>
      <c r="H41" s="293"/>
      <c r="I41" s="293"/>
    </row>
    <row r="42" spans="1:9">
      <c r="A42" s="306" t="s">
        <v>300</v>
      </c>
      <c r="B42" s="307"/>
      <c r="C42" s="308"/>
      <c r="D42" s="309">
        <f>D10+D11+D12+D13+D14+D15+D16+D17+D29+D35+D36+D38</f>
        <v>109193778</v>
      </c>
      <c r="E42" s="309">
        <f t="shared" ref="E42:I42" si="4">E10+E11+E12+E13+E14+E15+E16+E17+E29+E35+E36+E38</f>
        <v>5954785</v>
      </c>
      <c r="F42" s="309">
        <f t="shared" si="4"/>
        <v>115148563</v>
      </c>
      <c r="G42" s="309">
        <f t="shared" si="4"/>
        <v>114939907</v>
      </c>
      <c r="H42" s="310">
        <f t="shared" si="4"/>
        <v>85744769</v>
      </c>
      <c r="I42" s="311">
        <f t="shared" si="4"/>
        <v>-23449009</v>
      </c>
    </row>
    <row r="43" spans="1:9">
      <c r="A43" s="285" t="s">
        <v>301</v>
      </c>
      <c r="B43" s="286"/>
      <c r="C43" s="286"/>
      <c r="D43" s="312"/>
      <c r="E43" s="313"/>
      <c r="F43" s="313"/>
      <c r="G43" s="313"/>
      <c r="H43" s="314"/>
      <c r="I43" s="315"/>
    </row>
    <row r="44" spans="1:9">
      <c r="A44" s="316"/>
      <c r="B44" s="317"/>
      <c r="C44" s="316"/>
      <c r="D44" s="318"/>
      <c r="E44" s="318"/>
      <c r="F44" s="318"/>
      <c r="G44" s="318"/>
      <c r="H44" s="318"/>
      <c r="I44" s="318"/>
    </row>
  </sheetData>
  <mergeCells count="41">
    <mergeCell ref="A39:C39"/>
    <mergeCell ref="A40:C40"/>
    <mergeCell ref="A42:C42"/>
    <mergeCell ref="A43:C43"/>
    <mergeCell ref="A33:C33"/>
    <mergeCell ref="A34:C34"/>
    <mergeCell ref="A35:C35"/>
    <mergeCell ref="A36:C36"/>
    <mergeCell ref="B37:C37"/>
    <mergeCell ref="A38:C38"/>
    <mergeCell ref="B27:C27"/>
    <mergeCell ref="B28:C28"/>
    <mergeCell ref="A29:C29"/>
    <mergeCell ref="A30:C30"/>
    <mergeCell ref="A31:C31"/>
    <mergeCell ref="A32:C32"/>
    <mergeCell ref="B21:C21"/>
    <mergeCell ref="B22:C22"/>
    <mergeCell ref="B23:C23"/>
    <mergeCell ref="B24:C24"/>
    <mergeCell ref="B25:C25"/>
    <mergeCell ref="B26:C26"/>
    <mergeCell ref="A15:C15"/>
    <mergeCell ref="A16:C16"/>
    <mergeCell ref="A17:C17"/>
    <mergeCell ref="B18:C18"/>
    <mergeCell ref="B19:C19"/>
    <mergeCell ref="B20:C20"/>
    <mergeCell ref="A9:C9"/>
    <mergeCell ref="A10:C10"/>
    <mergeCell ref="A11:C11"/>
    <mergeCell ref="A12:C12"/>
    <mergeCell ref="A13:C13"/>
    <mergeCell ref="A14:C14"/>
    <mergeCell ref="A1:I1"/>
    <mergeCell ref="A2:I2"/>
    <mergeCell ref="A3:I3"/>
    <mergeCell ref="A4:I4"/>
    <mergeCell ref="A6:C8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5F91-F0DC-4F46-B741-9DF03B29CD28}">
  <dimension ref="A1:I42"/>
  <sheetViews>
    <sheetView topLeftCell="A10" workbookViewId="0">
      <selection activeCell="E48" sqref="E48"/>
    </sheetView>
  </sheetViews>
  <sheetFormatPr baseColWidth="10" defaultRowHeight="15"/>
  <cols>
    <col min="1" max="1" width="3.7109375" customWidth="1"/>
    <col min="2" max="2" width="30.7109375" customWidth="1"/>
    <col min="3" max="3" width="39" customWidth="1"/>
    <col min="4" max="9" width="15.7109375" customWidth="1"/>
  </cols>
  <sheetData>
    <row r="1" spans="1:9">
      <c r="A1" s="271" t="s">
        <v>141</v>
      </c>
      <c r="B1" s="272"/>
      <c r="C1" s="272"/>
      <c r="D1" s="272"/>
      <c r="E1" s="272"/>
      <c r="F1" s="272"/>
      <c r="G1" s="272"/>
      <c r="H1" s="272"/>
      <c r="I1" s="273"/>
    </row>
    <row r="2" spans="1:9">
      <c r="A2" s="274" t="s">
        <v>142</v>
      </c>
      <c r="B2" s="222"/>
      <c r="C2" s="222"/>
      <c r="D2" s="222"/>
      <c r="E2" s="222"/>
      <c r="F2" s="222"/>
      <c r="G2" s="222"/>
      <c r="H2" s="222"/>
      <c r="I2" s="275"/>
    </row>
    <row r="3" spans="1:9">
      <c r="A3" s="274" t="s">
        <v>255</v>
      </c>
      <c r="B3" s="222"/>
      <c r="C3" s="222"/>
      <c r="D3" s="222"/>
      <c r="E3" s="222"/>
      <c r="F3" s="222"/>
      <c r="G3" s="222"/>
      <c r="H3" s="222"/>
      <c r="I3" s="275"/>
    </row>
    <row r="4" spans="1:9">
      <c r="A4" s="274" t="s">
        <v>145</v>
      </c>
      <c r="B4" s="222"/>
      <c r="C4" s="222"/>
      <c r="D4" s="222"/>
      <c r="E4" s="222"/>
      <c r="F4" s="222"/>
      <c r="G4" s="222"/>
      <c r="H4" s="222"/>
      <c r="I4" s="275"/>
    </row>
    <row r="5" spans="1:9">
      <c r="A5" s="279"/>
      <c r="B5" s="279"/>
      <c r="C5" s="279"/>
      <c r="D5" s="249"/>
      <c r="E5" s="280"/>
      <c r="F5" s="280"/>
      <c r="G5" s="280"/>
      <c r="H5" s="280"/>
      <c r="I5" s="280"/>
    </row>
    <row r="6" spans="1:9">
      <c r="A6" s="281" t="s">
        <v>210</v>
      </c>
      <c r="B6" s="281"/>
      <c r="C6" s="281"/>
      <c r="D6" s="281" t="s">
        <v>256</v>
      </c>
      <c r="E6" s="281"/>
      <c r="F6" s="281"/>
      <c r="G6" s="281"/>
      <c r="H6" s="281"/>
      <c r="I6" s="319" t="s">
        <v>257</v>
      </c>
    </row>
    <row r="7" spans="1:9" ht="23.25">
      <c r="A7" s="281"/>
      <c r="B7" s="281"/>
      <c r="C7" s="281"/>
      <c r="D7" s="283" t="s">
        <v>258</v>
      </c>
      <c r="E7" s="284" t="s">
        <v>259</v>
      </c>
      <c r="F7" s="283" t="s">
        <v>260</v>
      </c>
      <c r="G7" s="283" t="s">
        <v>212</v>
      </c>
      <c r="H7" s="283" t="s">
        <v>261</v>
      </c>
      <c r="I7" s="320"/>
    </row>
    <row r="8" spans="1:9">
      <c r="A8" s="281"/>
      <c r="B8" s="281"/>
      <c r="C8" s="281"/>
      <c r="D8" s="283" t="s">
        <v>262</v>
      </c>
      <c r="E8" s="283" t="s">
        <v>263</v>
      </c>
      <c r="F8" s="283" t="s">
        <v>264</v>
      </c>
      <c r="G8" s="283" t="s">
        <v>265</v>
      </c>
      <c r="H8" s="283" t="s">
        <v>266</v>
      </c>
      <c r="I8" s="283" t="s">
        <v>267</v>
      </c>
    </row>
    <row r="9" spans="1:9">
      <c r="A9" s="290" t="s">
        <v>302</v>
      </c>
      <c r="B9" s="291"/>
      <c r="C9" s="292"/>
      <c r="D9" s="293"/>
      <c r="E9" s="293"/>
      <c r="F9" s="293"/>
      <c r="G9" s="293"/>
      <c r="H9" s="293"/>
      <c r="I9" s="293"/>
    </row>
    <row r="10" spans="1:9">
      <c r="A10" s="290" t="s">
        <v>303</v>
      </c>
      <c r="B10" s="291"/>
      <c r="C10" s="292"/>
      <c r="D10" s="293">
        <f>D11+D12+D13+D14+D15+D16+D17+D18</f>
        <v>0</v>
      </c>
      <c r="E10" s="293">
        <f t="shared" ref="E10:I10" si="0">E11+E12+E13+E14+E15+E16+E17+E18</f>
        <v>0</v>
      </c>
      <c r="F10" s="293">
        <f t="shared" si="0"/>
        <v>0</v>
      </c>
      <c r="G10" s="293">
        <f t="shared" si="0"/>
        <v>0</v>
      </c>
      <c r="H10" s="293">
        <f t="shared" si="0"/>
        <v>0</v>
      </c>
      <c r="I10" s="293">
        <f t="shared" si="0"/>
        <v>0</v>
      </c>
    </row>
    <row r="11" spans="1:9">
      <c r="A11" s="301" t="s">
        <v>304</v>
      </c>
      <c r="B11" s="298"/>
      <c r="C11" s="299"/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I11" s="321">
        <v>0</v>
      </c>
    </row>
    <row r="12" spans="1:9">
      <c r="A12" s="301" t="s">
        <v>305</v>
      </c>
      <c r="B12" s="298"/>
      <c r="C12" s="299"/>
      <c r="D12" s="321">
        <v>0</v>
      </c>
      <c r="E12" s="321">
        <v>0</v>
      </c>
      <c r="F12" s="321">
        <v>0</v>
      </c>
      <c r="G12" s="321">
        <v>0</v>
      </c>
      <c r="H12" s="321">
        <v>0</v>
      </c>
      <c r="I12" s="321">
        <v>0</v>
      </c>
    </row>
    <row r="13" spans="1:9">
      <c r="A13" s="301" t="s">
        <v>306</v>
      </c>
      <c r="B13" s="298"/>
      <c r="C13" s="299"/>
      <c r="D13" s="321">
        <v>0</v>
      </c>
      <c r="E13" s="321">
        <v>0</v>
      </c>
      <c r="F13" s="321">
        <v>0</v>
      </c>
      <c r="G13" s="321">
        <v>0</v>
      </c>
      <c r="H13" s="321">
        <v>0</v>
      </c>
      <c r="I13" s="321">
        <v>0</v>
      </c>
    </row>
    <row r="14" spans="1:9">
      <c r="A14" s="301" t="s">
        <v>307</v>
      </c>
      <c r="B14" s="298"/>
      <c r="C14" s="299"/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0</v>
      </c>
    </row>
    <row r="15" spans="1:9">
      <c r="A15" s="301" t="s">
        <v>308</v>
      </c>
      <c r="B15" s="298"/>
      <c r="C15" s="299"/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</row>
    <row r="16" spans="1:9">
      <c r="A16" s="301" t="s">
        <v>309</v>
      </c>
      <c r="B16" s="298"/>
      <c r="C16" s="299"/>
      <c r="D16" s="321">
        <v>0</v>
      </c>
      <c r="E16" s="321">
        <v>0</v>
      </c>
      <c r="F16" s="321">
        <v>0</v>
      </c>
      <c r="G16" s="321">
        <v>0</v>
      </c>
      <c r="H16" s="321">
        <v>0</v>
      </c>
      <c r="I16" s="321">
        <v>0</v>
      </c>
    </row>
    <row r="17" spans="1:9">
      <c r="A17" s="301" t="s">
        <v>310</v>
      </c>
      <c r="B17" s="298"/>
      <c r="C17" s="299"/>
      <c r="D17" s="321">
        <v>0</v>
      </c>
      <c r="E17" s="321">
        <v>0</v>
      </c>
      <c r="F17" s="321">
        <v>0</v>
      </c>
      <c r="G17" s="321">
        <v>0</v>
      </c>
      <c r="H17" s="321">
        <v>0</v>
      </c>
      <c r="I17" s="321">
        <v>0</v>
      </c>
    </row>
    <row r="18" spans="1:9">
      <c r="A18" s="301" t="s">
        <v>311</v>
      </c>
      <c r="B18" s="298"/>
      <c r="C18" s="299"/>
      <c r="D18" s="321">
        <v>0</v>
      </c>
      <c r="E18" s="321">
        <v>0</v>
      </c>
      <c r="F18" s="321">
        <v>0</v>
      </c>
      <c r="G18" s="321">
        <v>0</v>
      </c>
      <c r="H18" s="321">
        <v>0</v>
      </c>
      <c r="I18" s="321">
        <v>0</v>
      </c>
    </row>
    <row r="19" spans="1:9">
      <c r="A19" s="290" t="s">
        <v>312</v>
      </c>
      <c r="B19" s="291"/>
      <c r="C19" s="292"/>
      <c r="D19" s="293">
        <f>D20+D21+D22+D23</f>
        <v>0</v>
      </c>
      <c r="E19" s="293">
        <f t="shared" ref="E19:I19" si="1">E20+E21+E22+E23</f>
        <v>0</v>
      </c>
      <c r="F19" s="293">
        <f t="shared" si="1"/>
        <v>0</v>
      </c>
      <c r="G19" s="293">
        <f t="shared" si="1"/>
        <v>0</v>
      </c>
      <c r="H19" s="293">
        <f t="shared" si="1"/>
        <v>0</v>
      </c>
      <c r="I19" s="293">
        <f t="shared" si="1"/>
        <v>0</v>
      </c>
    </row>
    <row r="20" spans="1:9">
      <c r="A20" s="297"/>
      <c r="B20" s="298" t="s">
        <v>313</v>
      </c>
      <c r="C20" s="299"/>
      <c r="D20" s="321">
        <v>0</v>
      </c>
      <c r="E20" s="321">
        <v>0</v>
      </c>
      <c r="F20" s="321">
        <v>0</v>
      </c>
      <c r="G20" s="321">
        <v>0</v>
      </c>
      <c r="H20" s="321">
        <v>0</v>
      </c>
      <c r="I20" s="321">
        <v>0</v>
      </c>
    </row>
    <row r="21" spans="1:9">
      <c r="A21" s="297"/>
      <c r="B21" s="298" t="s">
        <v>314</v>
      </c>
      <c r="C21" s="299"/>
      <c r="D21" s="321">
        <v>0</v>
      </c>
      <c r="E21" s="321">
        <v>0</v>
      </c>
      <c r="F21" s="321">
        <v>0</v>
      </c>
      <c r="G21" s="321">
        <v>0</v>
      </c>
      <c r="H21" s="321">
        <v>0</v>
      </c>
      <c r="I21" s="321">
        <v>0</v>
      </c>
    </row>
    <row r="22" spans="1:9">
      <c r="A22" s="297"/>
      <c r="B22" s="298" t="s">
        <v>315</v>
      </c>
      <c r="C22" s="299"/>
      <c r="D22" s="321">
        <v>0</v>
      </c>
      <c r="E22" s="321">
        <v>0</v>
      </c>
      <c r="F22" s="321">
        <v>0</v>
      </c>
      <c r="G22" s="321">
        <v>0</v>
      </c>
      <c r="H22" s="321">
        <v>0</v>
      </c>
      <c r="I22" s="321">
        <v>0</v>
      </c>
    </row>
    <row r="23" spans="1:9">
      <c r="A23" s="297"/>
      <c r="B23" s="298" t="s">
        <v>316</v>
      </c>
      <c r="C23" s="299"/>
      <c r="D23" s="321">
        <v>0</v>
      </c>
      <c r="E23" s="321">
        <v>0</v>
      </c>
      <c r="F23" s="321">
        <v>0</v>
      </c>
      <c r="G23" s="321">
        <v>0</v>
      </c>
      <c r="H23" s="321">
        <v>0</v>
      </c>
      <c r="I23" s="321">
        <v>0</v>
      </c>
    </row>
    <row r="24" spans="1:9">
      <c r="A24" s="290" t="s">
        <v>317</v>
      </c>
      <c r="B24" s="291"/>
      <c r="C24" s="292"/>
      <c r="D24" s="293">
        <f>D25+D26</f>
        <v>0</v>
      </c>
      <c r="E24" s="293">
        <f t="shared" ref="E24:I24" si="2">E25+E26</f>
        <v>0</v>
      </c>
      <c r="F24" s="293">
        <f t="shared" si="2"/>
        <v>0</v>
      </c>
      <c r="G24" s="293">
        <f t="shared" si="2"/>
        <v>0</v>
      </c>
      <c r="H24" s="293">
        <f t="shared" si="2"/>
        <v>0</v>
      </c>
      <c r="I24" s="293">
        <f t="shared" si="2"/>
        <v>0</v>
      </c>
    </row>
    <row r="25" spans="1:9">
      <c r="A25" s="297"/>
      <c r="B25" s="298" t="s">
        <v>318</v>
      </c>
      <c r="C25" s="299"/>
      <c r="D25" s="321">
        <v>0</v>
      </c>
      <c r="E25" s="321">
        <v>0</v>
      </c>
      <c r="F25" s="321">
        <v>0</v>
      </c>
      <c r="G25" s="321">
        <v>0</v>
      </c>
      <c r="H25" s="321">
        <v>0</v>
      </c>
      <c r="I25" s="321">
        <v>0</v>
      </c>
    </row>
    <row r="26" spans="1:9">
      <c r="A26" s="297"/>
      <c r="B26" s="298" t="s">
        <v>319</v>
      </c>
      <c r="C26" s="299"/>
      <c r="D26" s="321">
        <v>0</v>
      </c>
      <c r="E26" s="321">
        <v>0</v>
      </c>
      <c r="F26" s="321">
        <v>0</v>
      </c>
      <c r="G26" s="321">
        <v>0</v>
      </c>
      <c r="H26" s="321">
        <v>0</v>
      </c>
      <c r="I26" s="321">
        <v>0</v>
      </c>
    </row>
    <row r="27" spans="1:9">
      <c r="A27" s="290" t="s">
        <v>320</v>
      </c>
      <c r="B27" s="291"/>
      <c r="C27" s="292"/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</row>
    <row r="28" spans="1:9">
      <c r="A28" s="290" t="s">
        <v>321</v>
      </c>
      <c r="B28" s="291"/>
      <c r="C28" s="292"/>
      <c r="D28" s="322">
        <v>0</v>
      </c>
      <c r="E28" s="322">
        <v>0</v>
      </c>
      <c r="F28" s="322">
        <v>0</v>
      </c>
      <c r="G28" s="322">
        <v>0</v>
      </c>
      <c r="H28" s="322">
        <v>0</v>
      </c>
      <c r="I28" s="322">
        <v>0</v>
      </c>
    </row>
    <row r="29" spans="1:9">
      <c r="A29" s="303"/>
      <c r="B29" s="304"/>
      <c r="C29" s="305"/>
      <c r="D29" s="293"/>
      <c r="E29" s="293"/>
      <c r="F29" s="293"/>
      <c r="G29" s="293"/>
      <c r="H29" s="293"/>
      <c r="I29" s="293"/>
    </row>
    <row r="30" spans="1:9">
      <c r="A30" s="290" t="s">
        <v>322</v>
      </c>
      <c r="B30" s="291"/>
      <c r="C30" s="292"/>
      <c r="D30" s="322">
        <f>D10+D19+D24+D27+D28</f>
        <v>0</v>
      </c>
      <c r="E30" s="322">
        <f t="shared" ref="E30:I30" si="3">E10+E19+E24+E27+E28</f>
        <v>0</v>
      </c>
      <c r="F30" s="322">
        <f t="shared" si="3"/>
        <v>0</v>
      </c>
      <c r="G30" s="322">
        <f t="shared" si="3"/>
        <v>0</v>
      </c>
      <c r="H30" s="322">
        <f t="shared" si="3"/>
        <v>0</v>
      </c>
      <c r="I30" s="322">
        <f t="shared" si="3"/>
        <v>0</v>
      </c>
    </row>
    <row r="31" spans="1:9">
      <c r="A31" s="290"/>
      <c r="B31" s="291"/>
      <c r="C31" s="292"/>
      <c r="D31" s="293"/>
      <c r="E31" s="293"/>
      <c r="F31" s="293"/>
      <c r="G31" s="293"/>
      <c r="H31" s="293"/>
      <c r="I31" s="293"/>
    </row>
    <row r="32" spans="1:9">
      <c r="A32" s="290" t="s">
        <v>323</v>
      </c>
      <c r="B32" s="291"/>
      <c r="C32" s="292"/>
      <c r="D32" s="293">
        <f>D33</f>
        <v>0</v>
      </c>
      <c r="E32" s="293">
        <f t="shared" ref="E32:I32" si="4">E33</f>
        <v>0</v>
      </c>
      <c r="F32" s="293">
        <f t="shared" si="4"/>
        <v>0</v>
      </c>
      <c r="G32" s="293">
        <f t="shared" si="4"/>
        <v>1872</v>
      </c>
      <c r="H32" s="293">
        <f t="shared" si="4"/>
        <v>1872</v>
      </c>
      <c r="I32" s="293">
        <f t="shared" si="4"/>
        <v>1872</v>
      </c>
    </row>
    <row r="33" spans="1:9">
      <c r="A33" s="290" t="s">
        <v>324</v>
      </c>
      <c r="B33" s="291"/>
      <c r="C33" s="292"/>
      <c r="D33" s="322">
        <v>0</v>
      </c>
      <c r="E33" s="322">
        <v>0</v>
      </c>
      <c r="F33" s="322">
        <v>0</v>
      </c>
      <c r="G33" s="322">
        <v>1872</v>
      </c>
      <c r="H33" s="322">
        <v>1872</v>
      </c>
      <c r="I33" s="322">
        <v>1872</v>
      </c>
    </row>
    <row r="34" spans="1:9">
      <c r="A34" s="301"/>
      <c r="B34" s="298"/>
      <c r="C34" s="299"/>
      <c r="D34" s="293"/>
      <c r="E34" s="293"/>
      <c r="F34" s="293"/>
      <c r="G34" s="293"/>
      <c r="H34" s="293"/>
      <c r="I34" s="293"/>
    </row>
    <row r="35" spans="1:9">
      <c r="A35" s="323" t="s">
        <v>325</v>
      </c>
      <c r="B35" s="324"/>
      <c r="C35" s="325"/>
      <c r="D35" s="326">
        <f>'[1]EAID (1)'!D42+'[1]EAID (2)'!D30+'[1]EAID (2)'!D32</f>
        <v>109193778</v>
      </c>
      <c r="E35" s="326">
        <f>'[1]EAID (1)'!E42+'[1]EAID (2)'!E30+'[1]EAID (2)'!E32</f>
        <v>5954785</v>
      </c>
      <c r="F35" s="326">
        <f>'[1]EAID (1)'!F42+'[1]EAID (2)'!F30+'[1]EAID (2)'!F32</f>
        <v>115148563</v>
      </c>
      <c r="G35" s="326">
        <f>'[1]EAID (1)'!G42+'[1]EAID (2)'!G30+'[1]EAID (2)'!G32</f>
        <v>114941779</v>
      </c>
      <c r="H35" s="326">
        <f>'[1]EAID (1)'!H42+'[1]EAID (2)'!H30+'[1]EAID (2)'!H32</f>
        <v>85746641</v>
      </c>
      <c r="I35" s="327">
        <f>'[1]EAID (1)'!I42+'[1]EAID (2)'!I30+'[1]EAID (2)'!I32</f>
        <v>-23447137</v>
      </c>
    </row>
    <row r="36" spans="1:9">
      <c r="A36" s="303"/>
      <c r="B36" s="304"/>
      <c r="C36" s="305"/>
      <c r="D36" s="293"/>
      <c r="E36" s="293"/>
      <c r="F36" s="293"/>
      <c r="G36" s="293"/>
      <c r="H36" s="293"/>
      <c r="I36" s="293"/>
    </row>
    <row r="37" spans="1:9">
      <c r="A37" s="290" t="s">
        <v>326</v>
      </c>
      <c r="B37" s="291"/>
      <c r="C37" s="292"/>
      <c r="D37" s="293"/>
      <c r="E37" s="293"/>
      <c r="F37" s="293"/>
      <c r="G37" s="293"/>
      <c r="H37" s="293"/>
      <c r="I37" s="293"/>
    </row>
    <row r="38" spans="1:9">
      <c r="A38" s="328" t="s">
        <v>327</v>
      </c>
      <c r="B38" s="329"/>
      <c r="C38" s="330"/>
      <c r="D38" s="322"/>
      <c r="E38" s="322"/>
      <c r="F38" s="322"/>
      <c r="G38" s="322"/>
      <c r="H38" s="322"/>
      <c r="I38" s="322"/>
    </row>
    <row r="39" spans="1:9">
      <c r="A39" s="328" t="s">
        <v>328</v>
      </c>
      <c r="B39" s="329"/>
      <c r="C39" s="330"/>
      <c r="D39" s="322"/>
      <c r="E39" s="322"/>
      <c r="F39" s="322"/>
      <c r="G39" s="322"/>
      <c r="H39" s="322"/>
      <c r="I39" s="322"/>
    </row>
    <row r="40" spans="1:9">
      <c r="A40" s="331" t="s">
        <v>329</v>
      </c>
      <c r="B40" s="332"/>
      <c r="C40" s="333"/>
      <c r="D40" s="322"/>
      <c r="E40" s="322"/>
      <c r="F40" s="322"/>
      <c r="G40" s="322"/>
      <c r="H40" s="322"/>
      <c r="I40" s="322"/>
    </row>
    <row r="41" spans="1:9">
      <c r="A41" s="334"/>
      <c r="B41" s="335"/>
      <c r="C41" s="336"/>
      <c r="D41" s="337"/>
      <c r="E41" s="337"/>
      <c r="F41" s="337"/>
      <c r="G41" s="337"/>
      <c r="H41" s="337"/>
      <c r="I41" s="337"/>
    </row>
    <row r="42" spans="1:9">
      <c r="A42" s="338"/>
      <c r="B42" s="338"/>
      <c r="C42" s="338"/>
      <c r="D42" s="339"/>
      <c r="E42" s="339"/>
      <c r="F42" s="339"/>
      <c r="G42" s="339"/>
      <c r="H42" s="339"/>
      <c r="I42" s="339"/>
    </row>
  </sheetData>
  <mergeCells count="38">
    <mergeCell ref="A41:C41"/>
    <mergeCell ref="A34:C34"/>
    <mergeCell ref="A35:C35"/>
    <mergeCell ref="A37:C37"/>
    <mergeCell ref="A38:C38"/>
    <mergeCell ref="A39:C39"/>
    <mergeCell ref="A40:C40"/>
    <mergeCell ref="A27:C27"/>
    <mergeCell ref="A28:C28"/>
    <mergeCell ref="A30:C30"/>
    <mergeCell ref="A31:C31"/>
    <mergeCell ref="A32:C32"/>
    <mergeCell ref="A33:C33"/>
    <mergeCell ref="B21:C21"/>
    <mergeCell ref="B22:C22"/>
    <mergeCell ref="B23:C23"/>
    <mergeCell ref="A24:C24"/>
    <mergeCell ref="B25:C25"/>
    <mergeCell ref="B26:C26"/>
    <mergeCell ref="A15:C15"/>
    <mergeCell ref="A16:C16"/>
    <mergeCell ref="A17:C17"/>
    <mergeCell ref="A18:C18"/>
    <mergeCell ref="A19:C19"/>
    <mergeCell ref="B20:C20"/>
    <mergeCell ref="A9:C9"/>
    <mergeCell ref="A10:C10"/>
    <mergeCell ref="A11:C11"/>
    <mergeCell ref="A12:C12"/>
    <mergeCell ref="A13:C13"/>
    <mergeCell ref="A14:C14"/>
    <mergeCell ref="A1:I1"/>
    <mergeCell ref="A2:I2"/>
    <mergeCell ref="A3:I3"/>
    <mergeCell ref="A4:I4"/>
    <mergeCell ref="A6:C8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7D77-A0D2-4443-88E6-A1B7453C4DBA}">
  <dimension ref="A1:H39"/>
  <sheetViews>
    <sheetView workbookViewId="0">
      <selection sqref="A1:H39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>
      <c r="A1" s="340" t="s">
        <v>141</v>
      </c>
      <c r="B1" s="341"/>
      <c r="C1" s="341"/>
      <c r="D1" s="341"/>
      <c r="E1" s="341"/>
      <c r="F1" s="341"/>
      <c r="G1" s="341"/>
      <c r="H1" s="342"/>
    </row>
    <row r="2" spans="1:8">
      <c r="A2" s="343" t="s">
        <v>330</v>
      </c>
      <c r="B2" s="344"/>
      <c r="C2" s="344"/>
      <c r="D2" s="344"/>
      <c r="E2" s="344"/>
      <c r="F2" s="344"/>
      <c r="G2" s="344"/>
      <c r="H2" s="345"/>
    </row>
    <row r="3" spans="1:8">
      <c r="A3" s="343" t="s">
        <v>331</v>
      </c>
      <c r="B3" s="344"/>
      <c r="C3" s="344"/>
      <c r="D3" s="344"/>
      <c r="E3" s="344"/>
      <c r="F3" s="344"/>
      <c r="G3" s="344"/>
      <c r="H3" s="345"/>
    </row>
    <row r="4" spans="1:8">
      <c r="A4" s="343" t="s">
        <v>332</v>
      </c>
      <c r="B4" s="344"/>
      <c r="C4" s="344"/>
      <c r="D4" s="344"/>
      <c r="E4" s="344"/>
      <c r="F4" s="344"/>
      <c r="G4" s="344"/>
      <c r="H4" s="345"/>
    </row>
    <row r="5" spans="1:8">
      <c r="A5" s="343" t="s">
        <v>173</v>
      </c>
      <c r="B5" s="344"/>
      <c r="C5" s="344"/>
      <c r="D5" s="344"/>
      <c r="E5" s="344"/>
      <c r="F5" s="344"/>
      <c r="G5" s="344"/>
      <c r="H5" s="345"/>
    </row>
    <row r="6" spans="1:8" ht="15.75" thickBot="1">
      <c r="A6" s="343" t="s">
        <v>333</v>
      </c>
      <c r="B6" s="344"/>
      <c r="C6" s="344"/>
      <c r="D6" s="344"/>
      <c r="E6" s="344"/>
      <c r="F6" s="344"/>
      <c r="G6" s="344"/>
      <c r="H6" s="345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0" t="s">
        <v>339</v>
      </c>
      <c r="B10" s="291"/>
      <c r="C10" s="351">
        <f>+C11+C19+C29+'[2]EAPED NE COG (2)'!C11+'[2]EAPED NE COG (2)'!C21+'[2]EAPED NE COG (2)'!C31+'[2]EAPED NE COG (3)'!C11+'[2]EAPED NE COG (3)'!C19+'[2]EAPED NE COG (3)'!C23</f>
        <v>109193778</v>
      </c>
      <c r="D10" s="351">
        <f>+D11+D19+D29+'[2]EAPED NE COG (2)'!D11+'[2]EAPED NE COG (2)'!D21+'[2]EAPED NE COG (2)'!D31+'[2]EAPED NE COG (3)'!D11+'[2]EAPED NE COG (3)'!D19+'[2]EAPED NE COG (3)'!D23</f>
        <v>5954509</v>
      </c>
      <c r="E10" s="351">
        <f>+E11+E19+E29+'[2]EAPED NE COG (2)'!E11+'[2]EAPED NE COG (2)'!E21+'[2]EAPED NE COG (2)'!E31+'[2]EAPED NE COG (3)'!E11+'[2]EAPED NE COG (3)'!E19+'[2]EAPED NE COG (3)'!E23</f>
        <v>115148287</v>
      </c>
      <c r="F10" s="351">
        <f>+F11+F19+F29+'[2]EAPED NE COG (2)'!F11+'[2]EAPED NE COG (2)'!F21+'[2]EAPED NE COG (2)'!F31+'[2]EAPED NE COG (3)'!F11+'[2]EAPED NE COG (3)'!F19+'[2]EAPED NE COG (3)'!F23</f>
        <v>79012152</v>
      </c>
      <c r="G10" s="351">
        <f>+G11+G19+G29+'[2]EAPED NE COG (2)'!G11+'[2]EAPED NE COG (2)'!G21+'[2]EAPED NE COG (2)'!G31+'[2]EAPED NE COG (3)'!G11+'[2]EAPED NE COG (3)'!G19+'[2]EAPED NE COG (3)'!G23</f>
        <v>76291446</v>
      </c>
      <c r="H10" s="351">
        <f>+H11+H19+H29+'[2]EAPED NE COG (2)'!H11+'[2]EAPED NE COG (2)'!H21+'[2]EAPED NE COG (2)'!H31+'[2]EAPED NE COG (3)'!H11+'[2]EAPED NE COG (3)'!H19+'[2]EAPED NE COG (3)'!H23</f>
        <v>36136135</v>
      </c>
    </row>
    <row r="11" spans="1:8">
      <c r="A11" s="290" t="s">
        <v>340</v>
      </c>
      <c r="B11" s="291"/>
      <c r="C11" s="351">
        <f t="shared" ref="C11:E11" si="0">SUM(C12:C18)</f>
        <v>26041491</v>
      </c>
      <c r="D11" s="351">
        <f>SUM(D12:D18)-1</f>
        <v>1021523</v>
      </c>
      <c r="E11" s="351">
        <f t="shared" si="0"/>
        <v>27063015</v>
      </c>
      <c r="F11" s="351">
        <f>SUM(F12:F18)-1</f>
        <v>26376190</v>
      </c>
      <c r="G11" s="351">
        <f>SUM(G12:G18)-1</f>
        <v>25077276</v>
      </c>
      <c r="H11" s="351">
        <f>SUM(H12:H18)+1</f>
        <v>686825</v>
      </c>
    </row>
    <row r="12" spans="1:8">
      <c r="A12" s="297"/>
      <c r="B12" s="352" t="s">
        <v>341</v>
      </c>
      <c r="C12" s="353">
        <v>5335878</v>
      </c>
      <c r="D12" s="353">
        <v>461261</v>
      </c>
      <c r="E12" s="353">
        <v>5797139</v>
      </c>
      <c r="F12" s="353">
        <v>5796091</v>
      </c>
      <c r="G12" s="353">
        <v>5796091</v>
      </c>
      <c r="H12" s="353">
        <f>E12-F12</f>
        <v>1048</v>
      </c>
    </row>
    <row r="13" spans="1:8">
      <c r="A13" s="297"/>
      <c r="B13" s="352" t="s">
        <v>342</v>
      </c>
      <c r="C13" s="353">
        <v>4560530</v>
      </c>
      <c r="D13" s="353">
        <v>30188</v>
      </c>
      <c r="E13" s="353">
        <v>4590718</v>
      </c>
      <c r="F13" s="353">
        <v>4146271</v>
      </c>
      <c r="G13" s="353">
        <v>4146271</v>
      </c>
      <c r="H13" s="353">
        <f t="shared" ref="H13:H18" si="1">E13-F13</f>
        <v>444447</v>
      </c>
    </row>
    <row r="14" spans="1:8">
      <c r="A14" s="297"/>
      <c r="B14" s="352" t="s">
        <v>343</v>
      </c>
      <c r="C14" s="353">
        <v>1223148</v>
      </c>
      <c r="D14" s="353">
        <v>-55172</v>
      </c>
      <c r="E14" s="353">
        <v>1167976</v>
      </c>
      <c r="F14" s="353">
        <v>1167438</v>
      </c>
      <c r="G14" s="353">
        <v>1167438</v>
      </c>
      <c r="H14" s="353">
        <f t="shared" si="1"/>
        <v>538</v>
      </c>
    </row>
    <row r="15" spans="1:8">
      <c r="A15" s="297"/>
      <c r="B15" s="352" t="s">
        <v>344</v>
      </c>
      <c r="C15" s="353">
        <v>7425672</v>
      </c>
      <c r="D15" s="353">
        <v>-210038</v>
      </c>
      <c r="E15" s="353">
        <v>7215634</v>
      </c>
      <c r="F15" s="353">
        <v>6986398</v>
      </c>
      <c r="G15" s="353">
        <v>5696203</v>
      </c>
      <c r="H15" s="353">
        <f t="shared" si="1"/>
        <v>229236</v>
      </c>
    </row>
    <row r="16" spans="1:8">
      <c r="A16" s="297"/>
      <c r="B16" s="352" t="s">
        <v>345</v>
      </c>
      <c r="C16" s="353">
        <v>6912055</v>
      </c>
      <c r="D16" s="353">
        <v>1281727</v>
      </c>
      <c r="E16" s="353">
        <v>8193782</v>
      </c>
      <c r="F16" s="353">
        <v>8185851</v>
      </c>
      <c r="G16" s="353">
        <v>8177132</v>
      </c>
      <c r="H16" s="353">
        <f t="shared" si="1"/>
        <v>7931</v>
      </c>
    </row>
    <row r="17" spans="1:8">
      <c r="A17" s="297"/>
      <c r="B17" s="352" t="s">
        <v>346</v>
      </c>
      <c r="C17" s="353">
        <v>0</v>
      </c>
      <c r="D17" s="353">
        <v>0</v>
      </c>
      <c r="E17" s="353">
        <v>0</v>
      </c>
      <c r="F17" s="353">
        <v>0</v>
      </c>
      <c r="G17" s="353">
        <v>0</v>
      </c>
      <c r="H17" s="353">
        <f t="shared" si="1"/>
        <v>0</v>
      </c>
    </row>
    <row r="18" spans="1:8">
      <c r="A18" s="297"/>
      <c r="B18" s="352" t="s">
        <v>347</v>
      </c>
      <c r="C18" s="353">
        <v>584208</v>
      </c>
      <c r="D18" s="353">
        <v>-486442</v>
      </c>
      <c r="E18" s="353">
        <v>97766</v>
      </c>
      <c r="F18" s="353">
        <v>94142</v>
      </c>
      <c r="G18" s="353">
        <v>94142</v>
      </c>
      <c r="H18" s="353">
        <f t="shared" si="1"/>
        <v>3624</v>
      </c>
    </row>
    <row r="19" spans="1:8">
      <c r="A19" s="290" t="s">
        <v>348</v>
      </c>
      <c r="B19" s="291"/>
      <c r="C19" s="351">
        <f t="shared" ref="C19:H19" si="2">SUM(C20:C28)</f>
        <v>26161102</v>
      </c>
      <c r="D19" s="351">
        <f t="shared" si="2"/>
        <v>-3061534</v>
      </c>
      <c r="E19" s="351">
        <f t="shared" si="2"/>
        <v>23099568</v>
      </c>
      <c r="F19" s="351">
        <f>SUM(F20:F28)+1</f>
        <v>11951878</v>
      </c>
      <c r="G19" s="351">
        <f t="shared" si="2"/>
        <v>11488308</v>
      </c>
      <c r="H19" s="351">
        <f t="shared" si="2"/>
        <v>11147689</v>
      </c>
    </row>
    <row r="20" spans="1:8">
      <c r="A20" s="297"/>
      <c r="B20" s="352" t="s">
        <v>349</v>
      </c>
      <c r="C20" s="353">
        <v>1149300</v>
      </c>
      <c r="D20" s="353">
        <v>-197235</v>
      </c>
      <c r="E20" s="353">
        <v>952065</v>
      </c>
      <c r="F20" s="353">
        <v>674260</v>
      </c>
      <c r="G20" s="353">
        <v>581881</v>
      </c>
      <c r="H20" s="353">
        <f>E20-F20</f>
        <v>277805</v>
      </c>
    </row>
    <row r="21" spans="1:8">
      <c r="A21" s="297"/>
      <c r="B21" s="352" t="s">
        <v>350</v>
      </c>
      <c r="C21" s="353">
        <v>2186176</v>
      </c>
      <c r="D21" s="353">
        <v>196088</v>
      </c>
      <c r="E21" s="353">
        <v>2382264</v>
      </c>
      <c r="F21" s="353">
        <v>2076629</v>
      </c>
      <c r="G21" s="353">
        <v>1856178</v>
      </c>
      <c r="H21" s="353">
        <f t="shared" ref="H21:H27" si="3">E21-F21</f>
        <v>305635</v>
      </c>
    </row>
    <row r="22" spans="1:8">
      <c r="A22" s="297"/>
      <c r="B22" s="352" t="s">
        <v>351</v>
      </c>
      <c r="C22" s="353">
        <v>0</v>
      </c>
      <c r="D22" s="353">
        <v>0</v>
      </c>
      <c r="E22" s="353">
        <v>0</v>
      </c>
      <c r="F22" s="353">
        <v>0</v>
      </c>
      <c r="G22" s="353">
        <v>0</v>
      </c>
      <c r="H22" s="353">
        <f t="shared" si="3"/>
        <v>0</v>
      </c>
    </row>
    <row r="23" spans="1:8">
      <c r="A23" s="297"/>
      <c r="B23" s="352" t="s">
        <v>352</v>
      </c>
      <c r="C23" s="353">
        <v>14200000</v>
      </c>
      <c r="D23" s="353">
        <v>-6189626</v>
      </c>
      <c r="E23" s="353">
        <v>8010374</v>
      </c>
      <c r="F23" s="353">
        <v>464114</v>
      </c>
      <c r="G23" s="353">
        <v>371362</v>
      </c>
      <c r="H23" s="353">
        <f t="shared" si="3"/>
        <v>7546260</v>
      </c>
    </row>
    <row r="24" spans="1:8">
      <c r="A24" s="297"/>
      <c r="B24" s="352" t="s">
        <v>353</v>
      </c>
      <c r="C24" s="353">
        <v>1966000</v>
      </c>
      <c r="D24" s="353">
        <v>-93291</v>
      </c>
      <c r="E24" s="353">
        <v>1872709</v>
      </c>
      <c r="F24" s="353">
        <v>1317335</v>
      </c>
      <c r="G24" s="353">
        <v>1246321</v>
      </c>
      <c r="H24" s="353">
        <f>E24-F24-1</f>
        <v>555373</v>
      </c>
    </row>
    <row r="25" spans="1:8">
      <c r="A25" s="297"/>
      <c r="B25" s="352" t="s">
        <v>354</v>
      </c>
      <c r="C25" s="353">
        <v>1401000</v>
      </c>
      <c r="D25" s="353">
        <v>323712</v>
      </c>
      <c r="E25" s="353">
        <v>1724712</v>
      </c>
      <c r="F25" s="353">
        <v>766805</v>
      </c>
      <c r="G25" s="353">
        <v>765205</v>
      </c>
      <c r="H25" s="353">
        <f t="shared" si="3"/>
        <v>957907</v>
      </c>
    </row>
    <row r="26" spans="1:8">
      <c r="A26" s="297"/>
      <c r="B26" s="352" t="s">
        <v>355</v>
      </c>
      <c r="C26" s="353">
        <v>5157304</v>
      </c>
      <c r="D26" s="353">
        <v>2774554</v>
      </c>
      <c r="E26" s="353">
        <v>7931858</v>
      </c>
      <c r="F26" s="353">
        <v>6437806</v>
      </c>
      <c r="G26" s="353">
        <v>6472187</v>
      </c>
      <c r="H26" s="353">
        <f t="shared" si="3"/>
        <v>1494052</v>
      </c>
    </row>
    <row r="27" spans="1:8">
      <c r="A27" s="297"/>
      <c r="B27" s="352" t="s">
        <v>356</v>
      </c>
      <c r="C27" s="353">
        <v>0</v>
      </c>
      <c r="D27" s="353">
        <v>0</v>
      </c>
      <c r="E27" s="353">
        <f t="shared" ref="E27:E28" si="4">C27+D27</f>
        <v>0</v>
      </c>
      <c r="F27" s="353">
        <v>0</v>
      </c>
      <c r="G27" s="353">
        <v>0</v>
      </c>
      <c r="H27" s="353">
        <f t="shared" si="3"/>
        <v>0</v>
      </c>
    </row>
    <row r="28" spans="1:8">
      <c r="A28" s="297"/>
      <c r="B28" s="352" t="s">
        <v>357</v>
      </c>
      <c r="C28" s="353">
        <v>101322</v>
      </c>
      <c r="D28" s="353">
        <v>124264</v>
      </c>
      <c r="E28" s="353">
        <f t="shared" si="4"/>
        <v>225586</v>
      </c>
      <c r="F28" s="353">
        <v>214928</v>
      </c>
      <c r="G28" s="353">
        <v>195174</v>
      </c>
      <c r="H28" s="353">
        <f>E28-F28-1</f>
        <v>10657</v>
      </c>
    </row>
    <row r="29" spans="1:8">
      <c r="A29" s="290" t="s">
        <v>358</v>
      </c>
      <c r="B29" s="291"/>
      <c r="C29" s="351">
        <f t="shared" ref="C29:H29" si="5">SUM(C30:C38)</f>
        <v>21931582</v>
      </c>
      <c r="D29" s="351">
        <f>SUM(D30:D38)-1</f>
        <v>1594983</v>
      </c>
      <c r="E29" s="351">
        <f>SUM(E30:E38)-1</f>
        <v>23526565</v>
      </c>
      <c r="F29" s="351">
        <f t="shared" si="5"/>
        <v>15430359</v>
      </c>
      <c r="G29" s="351">
        <f>SUM(G30:G38)-1</f>
        <v>14575086</v>
      </c>
      <c r="H29" s="351">
        <f t="shared" si="5"/>
        <v>8096207</v>
      </c>
    </row>
    <row r="30" spans="1:8">
      <c r="A30" s="297"/>
      <c r="B30" s="352" t="s">
        <v>359</v>
      </c>
      <c r="C30" s="353">
        <v>8713000</v>
      </c>
      <c r="D30" s="353">
        <v>-747674</v>
      </c>
      <c r="E30" s="353">
        <v>7965326</v>
      </c>
      <c r="F30" s="353">
        <v>6767867</v>
      </c>
      <c r="G30" s="353">
        <v>6068101</v>
      </c>
      <c r="H30" s="353">
        <f>E30-F30</f>
        <v>1197459</v>
      </c>
    </row>
    <row r="31" spans="1:8">
      <c r="A31" s="297"/>
      <c r="B31" s="352" t="s">
        <v>360</v>
      </c>
      <c r="C31" s="353">
        <v>148800</v>
      </c>
      <c r="D31" s="353">
        <v>41563</v>
      </c>
      <c r="E31" s="353">
        <f t="shared" ref="E31:E38" si="6">C31+D31</f>
        <v>190363</v>
      </c>
      <c r="F31" s="353">
        <v>140854</v>
      </c>
      <c r="G31" s="353">
        <v>124255</v>
      </c>
      <c r="H31" s="353">
        <f t="shared" ref="H31:H38" si="7">E31-F31</f>
        <v>49509</v>
      </c>
    </row>
    <row r="32" spans="1:8">
      <c r="A32" s="297"/>
      <c r="B32" s="352" t="s">
        <v>361</v>
      </c>
      <c r="C32" s="353">
        <v>37000</v>
      </c>
      <c r="D32" s="353">
        <v>571578</v>
      </c>
      <c r="E32" s="353">
        <f t="shared" si="6"/>
        <v>608578</v>
      </c>
      <c r="F32" s="353">
        <v>597042</v>
      </c>
      <c r="G32" s="353">
        <v>597042</v>
      </c>
      <c r="H32" s="353">
        <f t="shared" si="7"/>
        <v>11536</v>
      </c>
    </row>
    <row r="33" spans="1:8">
      <c r="A33" s="297"/>
      <c r="B33" s="352" t="s">
        <v>362</v>
      </c>
      <c r="C33" s="353">
        <v>188500</v>
      </c>
      <c r="D33" s="353">
        <v>219797</v>
      </c>
      <c r="E33" s="353">
        <f t="shared" si="6"/>
        <v>408297</v>
      </c>
      <c r="F33" s="353">
        <v>395595</v>
      </c>
      <c r="G33" s="353">
        <v>389464</v>
      </c>
      <c r="H33" s="353">
        <f t="shared" si="7"/>
        <v>12702</v>
      </c>
    </row>
    <row r="34" spans="1:8">
      <c r="A34" s="297"/>
      <c r="B34" s="352" t="s">
        <v>363</v>
      </c>
      <c r="C34" s="353">
        <v>631000</v>
      </c>
      <c r="D34" s="353">
        <v>148684</v>
      </c>
      <c r="E34" s="353">
        <f t="shared" si="6"/>
        <v>779684</v>
      </c>
      <c r="F34" s="353">
        <v>418731</v>
      </c>
      <c r="G34" s="353">
        <v>413533</v>
      </c>
      <c r="H34" s="353">
        <f t="shared" si="7"/>
        <v>360953</v>
      </c>
    </row>
    <row r="35" spans="1:8">
      <c r="A35" s="297"/>
      <c r="B35" s="352" t="s">
        <v>364</v>
      </c>
      <c r="C35" s="353">
        <v>1299524</v>
      </c>
      <c r="D35" s="353">
        <v>22105</v>
      </c>
      <c r="E35" s="353">
        <f t="shared" si="6"/>
        <v>1321629</v>
      </c>
      <c r="F35" s="353">
        <v>265012</v>
      </c>
      <c r="G35" s="353">
        <v>221383</v>
      </c>
      <c r="H35" s="353">
        <f t="shared" si="7"/>
        <v>1056617</v>
      </c>
    </row>
    <row r="36" spans="1:8">
      <c r="A36" s="297"/>
      <c r="B36" s="352" t="s">
        <v>365</v>
      </c>
      <c r="C36" s="353">
        <v>2843938</v>
      </c>
      <c r="D36" s="353">
        <v>2876471</v>
      </c>
      <c r="E36" s="353">
        <f t="shared" si="6"/>
        <v>5720409</v>
      </c>
      <c r="F36" s="353">
        <v>4935759</v>
      </c>
      <c r="G36" s="353">
        <v>4871859</v>
      </c>
      <c r="H36" s="353">
        <f t="shared" si="7"/>
        <v>784650</v>
      </c>
    </row>
    <row r="37" spans="1:8">
      <c r="A37" s="297"/>
      <c r="B37" s="352" t="s">
        <v>366</v>
      </c>
      <c r="C37" s="353">
        <v>2014000</v>
      </c>
      <c r="D37" s="353">
        <v>298092</v>
      </c>
      <c r="E37" s="353">
        <f t="shared" si="6"/>
        <v>2312092</v>
      </c>
      <c r="F37" s="353">
        <v>670951</v>
      </c>
      <c r="G37" s="353">
        <v>650952</v>
      </c>
      <c r="H37" s="353">
        <f t="shared" si="7"/>
        <v>1641141</v>
      </c>
    </row>
    <row r="38" spans="1:8">
      <c r="A38" s="354"/>
      <c r="B38" s="355" t="s">
        <v>367</v>
      </c>
      <c r="C38" s="353">
        <v>6055820</v>
      </c>
      <c r="D38" s="353">
        <v>-1835632</v>
      </c>
      <c r="E38" s="353">
        <f t="shared" si="6"/>
        <v>4220188</v>
      </c>
      <c r="F38" s="353">
        <v>1238548</v>
      </c>
      <c r="G38" s="353">
        <v>1238498</v>
      </c>
      <c r="H38" s="353">
        <f t="shared" si="7"/>
        <v>2981640</v>
      </c>
    </row>
    <row r="39" spans="1:8">
      <c r="A39" s="356"/>
      <c r="B39" s="357" t="s">
        <v>368</v>
      </c>
      <c r="C39" s="358">
        <f>+C11+C19+C29</f>
        <v>74134175</v>
      </c>
      <c r="D39" s="358">
        <f t="shared" ref="D39:H39" si="8">+D11+D19+D29</f>
        <v>-445028</v>
      </c>
      <c r="E39" s="358">
        <f t="shared" si="8"/>
        <v>73689148</v>
      </c>
      <c r="F39" s="358">
        <f t="shared" si="8"/>
        <v>53758427</v>
      </c>
      <c r="G39" s="358">
        <f t="shared" si="8"/>
        <v>51140670</v>
      </c>
      <c r="H39" s="358">
        <f t="shared" si="8"/>
        <v>19930721</v>
      </c>
    </row>
  </sheetData>
  <mergeCells count="13">
    <mergeCell ref="A29:B29"/>
    <mergeCell ref="A7:B9"/>
    <mergeCell ref="C7:G7"/>
    <mergeCell ref="H7:H8"/>
    <mergeCell ref="A10:B10"/>
    <mergeCell ref="A11:B11"/>
    <mergeCell ref="A19:B19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9E02-39ED-49BF-97C0-45F49366B7A0}">
  <dimension ref="A1:H36"/>
  <sheetViews>
    <sheetView workbookViewId="0">
      <selection sqref="A1:H36"/>
    </sheetView>
  </sheetViews>
  <sheetFormatPr baseColWidth="10" defaultRowHeight="15"/>
  <cols>
    <col min="1" max="1" width="4.5703125" customWidth="1"/>
    <col min="2" max="2" width="57.28515625" customWidth="1"/>
    <col min="3" max="8" width="12.7109375" customWidth="1"/>
  </cols>
  <sheetData>
    <row r="1" spans="1:8" ht="15.75" thickBot="1">
      <c r="A1" s="359" t="s">
        <v>141</v>
      </c>
      <c r="B1" s="359"/>
      <c r="C1" s="359"/>
      <c r="D1" s="359"/>
      <c r="E1" s="359"/>
      <c r="F1" s="359"/>
      <c r="G1" s="359"/>
      <c r="H1" s="359"/>
    </row>
    <row r="2" spans="1:8" ht="15.75" thickBot="1">
      <c r="A2" s="359" t="s">
        <v>369</v>
      </c>
      <c r="B2" s="359"/>
      <c r="C2" s="359"/>
      <c r="D2" s="359"/>
      <c r="E2" s="359"/>
      <c r="F2" s="359"/>
      <c r="G2" s="359"/>
      <c r="H2" s="359"/>
    </row>
    <row r="3" spans="1:8" ht="15.75" thickBot="1">
      <c r="A3" s="359" t="s">
        <v>370</v>
      </c>
      <c r="B3" s="359"/>
      <c r="C3" s="359"/>
      <c r="D3" s="359"/>
      <c r="E3" s="359"/>
      <c r="F3" s="359"/>
      <c r="G3" s="359"/>
      <c r="H3" s="359"/>
    </row>
    <row r="4" spans="1:8" ht="15.75" thickBot="1">
      <c r="A4" s="359" t="s">
        <v>332</v>
      </c>
      <c r="B4" s="359"/>
      <c r="C4" s="359"/>
      <c r="D4" s="359"/>
      <c r="E4" s="359"/>
      <c r="F4" s="359"/>
      <c r="G4" s="359"/>
      <c r="H4" s="359"/>
    </row>
    <row r="5" spans="1:8" ht="15.75" thickBot="1">
      <c r="A5" s="359" t="s">
        <v>173</v>
      </c>
      <c r="B5" s="359"/>
      <c r="C5" s="359"/>
      <c r="D5" s="359"/>
      <c r="E5" s="359"/>
      <c r="F5" s="359"/>
      <c r="G5" s="359"/>
      <c r="H5" s="359"/>
    </row>
    <row r="6" spans="1:8" ht="15.75" thickBot="1">
      <c r="A6" s="359" t="s">
        <v>333</v>
      </c>
      <c r="B6" s="359"/>
      <c r="C6" s="359"/>
      <c r="D6" s="359"/>
      <c r="E6" s="359"/>
      <c r="F6" s="359"/>
      <c r="G6" s="359"/>
      <c r="H6" s="359"/>
    </row>
    <row r="7" spans="1:8" ht="15.75" thickBot="1">
      <c r="A7" s="346" t="s">
        <v>227</v>
      </c>
      <c r="B7" s="346"/>
      <c r="C7" s="347" t="s">
        <v>334</v>
      </c>
      <c r="D7" s="347"/>
      <c r="E7" s="347"/>
      <c r="F7" s="347"/>
      <c r="G7" s="347"/>
      <c r="H7" s="347" t="s">
        <v>335</v>
      </c>
    </row>
    <row r="8" spans="1:8" ht="23.25" thickBot="1">
      <c r="A8" s="346"/>
      <c r="B8" s="346"/>
      <c r="C8" s="348" t="s">
        <v>228</v>
      </c>
      <c r="D8" s="348" t="s">
        <v>336</v>
      </c>
      <c r="E8" s="348" t="s">
        <v>260</v>
      </c>
      <c r="F8" s="348" t="s">
        <v>212</v>
      </c>
      <c r="G8" s="348" t="s">
        <v>229</v>
      </c>
      <c r="H8" s="347"/>
    </row>
    <row r="9" spans="1:8">
      <c r="A9" s="349"/>
      <c r="B9" s="349"/>
      <c r="C9" s="350">
        <v>1</v>
      </c>
      <c r="D9" s="350">
        <v>2</v>
      </c>
      <c r="E9" s="350" t="s">
        <v>337</v>
      </c>
      <c r="F9" s="350">
        <v>4</v>
      </c>
      <c r="G9" s="350">
        <v>5</v>
      </c>
      <c r="H9" s="350" t="s">
        <v>338</v>
      </c>
    </row>
    <row r="10" spans="1:8">
      <c r="A10" s="297"/>
      <c r="B10" s="352"/>
      <c r="C10" s="351"/>
      <c r="D10" s="360"/>
      <c r="E10" s="351"/>
      <c r="F10" s="351"/>
      <c r="G10" s="351"/>
      <c r="H10" s="351"/>
    </row>
    <row r="11" spans="1:8">
      <c r="A11" s="290" t="s">
        <v>371</v>
      </c>
      <c r="B11" s="291"/>
      <c r="C11" s="351">
        <f t="shared" ref="C11:H11" si="0">SUM(C12:C20)</f>
        <v>34718903</v>
      </c>
      <c r="D11" s="351">
        <f t="shared" si="0"/>
        <v>3701605</v>
      </c>
      <c r="E11" s="351">
        <f t="shared" si="0"/>
        <v>38420508</v>
      </c>
      <c r="F11" s="351">
        <f t="shared" si="0"/>
        <v>23181363</v>
      </c>
      <c r="G11" s="351">
        <f t="shared" si="0"/>
        <v>23110894</v>
      </c>
      <c r="H11" s="351">
        <f t="shared" si="0"/>
        <v>15239145</v>
      </c>
    </row>
    <row r="12" spans="1:8">
      <c r="A12" s="297"/>
      <c r="B12" s="352" t="s">
        <v>372</v>
      </c>
      <c r="C12" s="237">
        <v>0</v>
      </c>
      <c r="D12" s="237">
        <v>0</v>
      </c>
      <c r="E12" s="237">
        <f>C12+D12</f>
        <v>0</v>
      </c>
      <c r="F12" s="237">
        <v>0</v>
      </c>
      <c r="G12" s="237">
        <v>0</v>
      </c>
      <c r="H12" s="237">
        <f>E12-F12</f>
        <v>0</v>
      </c>
    </row>
    <row r="13" spans="1:8">
      <c r="A13" s="297"/>
      <c r="B13" s="352" t="s">
        <v>373</v>
      </c>
      <c r="C13" s="237">
        <v>0</v>
      </c>
      <c r="D13" s="237">
        <v>0</v>
      </c>
      <c r="E13" s="237">
        <f t="shared" ref="E13:E20" si="1">C13+D13</f>
        <v>0</v>
      </c>
      <c r="F13" s="237">
        <v>0</v>
      </c>
      <c r="G13" s="237">
        <v>0</v>
      </c>
      <c r="H13" s="237">
        <f t="shared" ref="H13:H20" si="2">E13-F13</f>
        <v>0</v>
      </c>
    </row>
    <row r="14" spans="1:8">
      <c r="A14" s="297"/>
      <c r="B14" s="352" t="s">
        <v>374</v>
      </c>
      <c r="C14" s="237">
        <v>0</v>
      </c>
      <c r="D14" s="237">
        <v>0</v>
      </c>
      <c r="E14" s="237">
        <f t="shared" si="1"/>
        <v>0</v>
      </c>
      <c r="F14" s="237">
        <v>0</v>
      </c>
      <c r="G14" s="237">
        <v>0</v>
      </c>
      <c r="H14" s="237">
        <f t="shared" si="2"/>
        <v>0</v>
      </c>
    </row>
    <row r="15" spans="1:8">
      <c r="A15" s="297"/>
      <c r="B15" s="352" t="s">
        <v>375</v>
      </c>
      <c r="C15" s="237">
        <v>34718903</v>
      </c>
      <c r="D15" s="237">
        <v>3701605</v>
      </c>
      <c r="E15" s="237">
        <f t="shared" si="1"/>
        <v>38420508</v>
      </c>
      <c r="F15" s="237">
        <v>23181363</v>
      </c>
      <c r="G15" s="237">
        <v>23110894</v>
      </c>
      <c r="H15" s="237">
        <f t="shared" si="2"/>
        <v>15239145</v>
      </c>
    </row>
    <row r="16" spans="1:8">
      <c r="A16" s="297"/>
      <c r="B16" s="352" t="s">
        <v>376</v>
      </c>
      <c r="C16" s="237">
        <v>0</v>
      </c>
      <c r="D16" s="237">
        <v>0</v>
      </c>
      <c r="E16" s="237">
        <f t="shared" si="1"/>
        <v>0</v>
      </c>
      <c r="F16" s="237">
        <v>0</v>
      </c>
      <c r="G16" s="237">
        <v>0</v>
      </c>
      <c r="H16" s="237">
        <f t="shared" si="2"/>
        <v>0</v>
      </c>
    </row>
    <row r="17" spans="1:8">
      <c r="A17" s="297"/>
      <c r="B17" s="352" t="s">
        <v>377</v>
      </c>
      <c r="C17" s="237">
        <v>0</v>
      </c>
      <c r="D17" s="237">
        <v>0</v>
      </c>
      <c r="E17" s="237">
        <f t="shared" si="1"/>
        <v>0</v>
      </c>
      <c r="F17" s="237">
        <v>0</v>
      </c>
      <c r="G17" s="237">
        <v>0</v>
      </c>
      <c r="H17" s="237">
        <f t="shared" si="2"/>
        <v>0</v>
      </c>
    </row>
    <row r="18" spans="1:8">
      <c r="A18" s="297"/>
      <c r="B18" s="352" t="s">
        <v>378</v>
      </c>
      <c r="C18" s="237">
        <v>0</v>
      </c>
      <c r="D18" s="237">
        <v>0</v>
      </c>
      <c r="E18" s="237">
        <f t="shared" si="1"/>
        <v>0</v>
      </c>
      <c r="F18" s="237">
        <v>0</v>
      </c>
      <c r="G18" s="237">
        <v>0</v>
      </c>
      <c r="H18" s="237">
        <f t="shared" si="2"/>
        <v>0</v>
      </c>
    </row>
    <row r="19" spans="1:8">
      <c r="A19" s="297"/>
      <c r="B19" s="352" t="s">
        <v>379</v>
      </c>
      <c r="C19" s="237">
        <v>0</v>
      </c>
      <c r="D19" s="237">
        <v>0</v>
      </c>
      <c r="E19" s="237">
        <f t="shared" si="1"/>
        <v>0</v>
      </c>
      <c r="F19" s="237">
        <v>0</v>
      </c>
      <c r="G19" s="237">
        <v>0</v>
      </c>
      <c r="H19" s="237">
        <f t="shared" si="2"/>
        <v>0</v>
      </c>
    </row>
    <row r="20" spans="1:8">
      <c r="A20" s="354"/>
      <c r="B20" s="355" t="s">
        <v>380</v>
      </c>
      <c r="C20" s="237">
        <v>0</v>
      </c>
      <c r="D20" s="237">
        <v>0</v>
      </c>
      <c r="E20" s="237">
        <f t="shared" si="1"/>
        <v>0</v>
      </c>
      <c r="F20" s="237">
        <v>0</v>
      </c>
      <c r="G20" s="237">
        <v>0</v>
      </c>
      <c r="H20" s="237">
        <f t="shared" si="2"/>
        <v>0</v>
      </c>
    </row>
    <row r="21" spans="1:8">
      <c r="A21" s="290" t="s">
        <v>381</v>
      </c>
      <c r="B21" s="291"/>
      <c r="C21" s="351">
        <f t="shared" ref="C21:H21" si="3">SUM(C22:C30)</f>
        <v>340700</v>
      </c>
      <c r="D21" s="351">
        <f t="shared" si="3"/>
        <v>2697932</v>
      </c>
      <c r="E21" s="351">
        <f t="shared" si="3"/>
        <v>3038631</v>
      </c>
      <c r="F21" s="351">
        <f t="shared" si="3"/>
        <v>2072362</v>
      </c>
      <c r="G21" s="351">
        <f t="shared" si="3"/>
        <v>2039882</v>
      </c>
      <c r="H21" s="351">
        <f t="shared" si="3"/>
        <v>966269</v>
      </c>
    </row>
    <row r="22" spans="1:8">
      <c r="A22" s="297"/>
      <c r="B22" s="352" t="s">
        <v>382</v>
      </c>
      <c r="C22" s="237">
        <v>0</v>
      </c>
      <c r="D22" s="237">
        <v>1153793</v>
      </c>
      <c r="E22" s="237">
        <f>C22+D22</f>
        <v>1153793</v>
      </c>
      <c r="F22" s="237">
        <v>1153793</v>
      </c>
      <c r="G22" s="237">
        <v>1121313</v>
      </c>
      <c r="H22" s="237">
        <f>E22-F22</f>
        <v>0</v>
      </c>
    </row>
    <row r="23" spans="1:8">
      <c r="A23" s="297"/>
      <c r="B23" s="352" t="s">
        <v>383</v>
      </c>
      <c r="C23" s="237">
        <v>0</v>
      </c>
      <c r="D23" s="237">
        <v>244470</v>
      </c>
      <c r="E23" s="237">
        <f t="shared" ref="E23:E30" si="4">C23+D23</f>
        <v>244470</v>
      </c>
      <c r="F23" s="237">
        <v>231768</v>
      </c>
      <c r="G23" s="237">
        <v>231768</v>
      </c>
      <c r="H23" s="237">
        <f t="shared" ref="H23:H30" si="5">E23-F23</f>
        <v>12702</v>
      </c>
    </row>
    <row r="24" spans="1:8">
      <c r="A24" s="297"/>
      <c r="B24" s="352" t="s">
        <v>384</v>
      </c>
      <c r="C24" s="237">
        <v>0</v>
      </c>
      <c r="D24" s="237">
        <v>0</v>
      </c>
      <c r="E24" s="237">
        <f t="shared" si="4"/>
        <v>0</v>
      </c>
      <c r="F24" s="237">
        <v>0</v>
      </c>
      <c r="G24" s="237">
        <v>0</v>
      </c>
      <c r="H24" s="237">
        <f t="shared" si="5"/>
        <v>0</v>
      </c>
    </row>
    <row r="25" spans="1:8">
      <c r="A25" s="297"/>
      <c r="B25" s="352" t="s">
        <v>385</v>
      </c>
      <c r="C25" s="237">
        <v>0</v>
      </c>
      <c r="D25" s="237">
        <v>0</v>
      </c>
      <c r="E25" s="237">
        <f t="shared" si="4"/>
        <v>0</v>
      </c>
      <c r="F25" s="237">
        <v>0</v>
      </c>
      <c r="G25" s="237">
        <v>0</v>
      </c>
      <c r="H25" s="237">
        <f t="shared" si="5"/>
        <v>0</v>
      </c>
    </row>
    <row r="26" spans="1:8">
      <c r="A26" s="297"/>
      <c r="B26" s="352" t="s">
        <v>386</v>
      </c>
      <c r="C26" s="237">
        <v>0</v>
      </c>
      <c r="D26" s="237">
        <v>0</v>
      </c>
      <c r="E26" s="237">
        <f t="shared" si="4"/>
        <v>0</v>
      </c>
      <c r="F26" s="237">
        <v>0</v>
      </c>
      <c r="G26" s="237">
        <v>0</v>
      </c>
      <c r="H26" s="237">
        <f t="shared" si="5"/>
        <v>0</v>
      </c>
    </row>
    <row r="27" spans="1:8">
      <c r="A27" s="297"/>
      <c r="B27" s="352" t="s">
        <v>387</v>
      </c>
      <c r="C27" s="237">
        <v>340700</v>
      </c>
      <c r="D27" s="237">
        <v>1280905</v>
      </c>
      <c r="E27" s="237">
        <f>C27+D27-1</f>
        <v>1621604</v>
      </c>
      <c r="F27" s="237">
        <v>668037</v>
      </c>
      <c r="G27" s="237">
        <v>668037</v>
      </c>
      <c r="H27" s="237">
        <f t="shared" si="5"/>
        <v>953567</v>
      </c>
    </row>
    <row r="28" spans="1:8">
      <c r="A28" s="297"/>
      <c r="B28" s="352" t="s">
        <v>388</v>
      </c>
      <c r="C28" s="237">
        <v>0</v>
      </c>
      <c r="D28" s="237">
        <v>0</v>
      </c>
      <c r="E28" s="237">
        <f t="shared" si="4"/>
        <v>0</v>
      </c>
      <c r="F28" s="237">
        <v>0</v>
      </c>
      <c r="G28" s="237">
        <v>0</v>
      </c>
      <c r="H28" s="237">
        <f t="shared" si="5"/>
        <v>0</v>
      </c>
    </row>
    <row r="29" spans="1:8">
      <c r="A29" s="297"/>
      <c r="B29" s="352" t="s">
        <v>389</v>
      </c>
      <c r="C29" s="237">
        <v>0</v>
      </c>
      <c r="D29" s="237">
        <v>0</v>
      </c>
      <c r="E29" s="237">
        <f t="shared" si="4"/>
        <v>0</v>
      </c>
      <c r="F29" s="237">
        <v>0</v>
      </c>
      <c r="G29" s="237">
        <v>0</v>
      </c>
      <c r="H29" s="237">
        <f t="shared" si="5"/>
        <v>0</v>
      </c>
    </row>
    <row r="30" spans="1:8">
      <c r="A30" s="354"/>
      <c r="B30" s="355" t="s">
        <v>390</v>
      </c>
      <c r="C30" s="237">
        <v>0</v>
      </c>
      <c r="D30" s="237">
        <v>18764</v>
      </c>
      <c r="E30" s="237">
        <f t="shared" si="4"/>
        <v>18764</v>
      </c>
      <c r="F30" s="237">
        <v>18764</v>
      </c>
      <c r="G30" s="237">
        <v>18764</v>
      </c>
      <c r="H30" s="237">
        <f t="shared" si="5"/>
        <v>0</v>
      </c>
    </row>
    <row r="31" spans="1:8">
      <c r="A31" s="290" t="s">
        <v>391</v>
      </c>
      <c r="B31" s="291"/>
      <c r="C31" s="351">
        <f t="shared" ref="C31:H31" si="6">SUM(C32:C34)</f>
        <v>0</v>
      </c>
      <c r="D31" s="351">
        <f t="shared" si="6"/>
        <v>0</v>
      </c>
      <c r="E31" s="351">
        <f t="shared" si="6"/>
        <v>0</v>
      </c>
      <c r="F31" s="351">
        <f t="shared" si="6"/>
        <v>0</v>
      </c>
      <c r="G31" s="351">
        <f t="shared" si="6"/>
        <v>0</v>
      </c>
      <c r="H31" s="351">
        <f t="shared" si="6"/>
        <v>0</v>
      </c>
    </row>
    <row r="32" spans="1:8">
      <c r="A32" s="297"/>
      <c r="B32" s="352" t="s">
        <v>392</v>
      </c>
      <c r="C32" s="237">
        <v>0</v>
      </c>
      <c r="D32" s="237">
        <v>0</v>
      </c>
      <c r="E32" s="237">
        <f>C32+D32</f>
        <v>0</v>
      </c>
      <c r="F32" s="237">
        <v>0</v>
      </c>
      <c r="G32" s="237">
        <v>0</v>
      </c>
      <c r="H32" s="237">
        <f>E32-F32</f>
        <v>0</v>
      </c>
    </row>
    <row r="33" spans="1:8">
      <c r="A33" s="297"/>
      <c r="B33" s="352" t="s">
        <v>393</v>
      </c>
      <c r="C33" s="237">
        <v>0</v>
      </c>
      <c r="D33" s="237">
        <v>0</v>
      </c>
      <c r="E33" s="237">
        <f t="shared" ref="E33:E34" si="7">C33+D33</f>
        <v>0</v>
      </c>
      <c r="F33" s="237">
        <v>0</v>
      </c>
      <c r="G33" s="237">
        <v>0</v>
      </c>
      <c r="H33" s="237">
        <f t="shared" ref="H33:H34" si="8">E33-F33</f>
        <v>0</v>
      </c>
    </row>
    <row r="34" spans="1:8">
      <c r="A34" s="297"/>
      <c r="B34" s="352" t="s">
        <v>394</v>
      </c>
      <c r="C34" s="237">
        <v>0</v>
      </c>
      <c r="D34" s="237">
        <v>0</v>
      </c>
      <c r="E34" s="237">
        <f t="shared" si="7"/>
        <v>0</v>
      </c>
      <c r="F34" s="237">
        <v>0</v>
      </c>
      <c r="G34" s="237">
        <v>0</v>
      </c>
      <c r="H34" s="237">
        <f t="shared" si="8"/>
        <v>0</v>
      </c>
    </row>
    <row r="35" spans="1:8">
      <c r="A35" s="297"/>
      <c r="B35" s="352"/>
      <c r="C35" s="351"/>
      <c r="D35" s="360"/>
      <c r="E35" s="351"/>
      <c r="F35" s="351"/>
      <c r="G35" s="351"/>
      <c r="H35" s="351"/>
    </row>
    <row r="36" spans="1:8">
      <c r="A36" s="356"/>
      <c r="B36" s="357" t="s">
        <v>395</v>
      </c>
      <c r="C36" s="358">
        <f>+C11+C21+C31</f>
        <v>35059603</v>
      </c>
      <c r="D36" s="358">
        <f t="shared" ref="D36:H36" si="9">+D11+D21+D31</f>
        <v>6399537</v>
      </c>
      <c r="E36" s="358">
        <f t="shared" si="9"/>
        <v>41459139</v>
      </c>
      <c r="F36" s="358">
        <f t="shared" si="9"/>
        <v>25253725</v>
      </c>
      <c r="G36" s="358">
        <f t="shared" si="9"/>
        <v>25150776</v>
      </c>
      <c r="H36" s="358">
        <f t="shared" si="9"/>
        <v>16205414</v>
      </c>
    </row>
  </sheetData>
  <mergeCells count="12">
    <mergeCell ref="A7:B9"/>
    <mergeCell ref="C7:G7"/>
    <mergeCell ref="H7:H8"/>
    <mergeCell ref="A11:B11"/>
    <mergeCell ref="A21:B21"/>
    <mergeCell ref="A31:B31"/>
    <mergeCell ref="A1:H1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ESF</vt:lpstr>
      <vt:lpstr>EADoP</vt:lpstr>
      <vt:lpstr>EADoP1</vt:lpstr>
      <vt:lpstr>IAAODF</vt:lpstr>
      <vt:lpstr>B.Pp.LDF 1er T17</vt:lpstr>
      <vt:lpstr>EAID (1)</vt:lpstr>
      <vt:lpstr>EAID (2)</vt:lpstr>
      <vt:lpstr>EAPED NE COG</vt:lpstr>
      <vt:lpstr>EAPED NE COG (2)</vt:lpstr>
      <vt:lpstr>EAPED NE COG (3)</vt:lpstr>
      <vt:lpstr>EAPED E COG</vt:lpstr>
      <vt:lpstr>EAPED E COG (2)</vt:lpstr>
      <vt:lpstr>EAPED E COG (3)</vt:lpstr>
      <vt:lpstr>EAPED CA</vt:lpstr>
      <vt:lpstr>EAPED CF</vt:lpstr>
      <vt:lpstr>EAPED CF (2)</vt:lpstr>
      <vt:lpstr>EAPED CSPC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INFORMATICA</cp:lastModifiedBy>
  <cp:lastPrinted>2019-08-06T20:23:26Z</cp:lastPrinted>
  <dcterms:created xsi:type="dcterms:W3CDTF">2016-12-12T17:40:01Z</dcterms:created>
  <dcterms:modified xsi:type="dcterms:W3CDTF">2019-08-06T20:23:56Z</dcterms:modified>
</cp:coreProperties>
</file>